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80" yWindow="15" windowWidth="15480" windowHeight="7455" firstSheet="6" activeTab="6"/>
  </bookViews>
  <sheets>
    <sheet name="Entrada de Dados" sheetId="6" r:id="rId1"/>
    <sheet name="ENCARGOS" sheetId="8" r:id="rId2"/>
    <sheet name="BDI" sheetId="7" r:id="rId3"/>
    <sheet name="COMPOSIÇÕES" sheetId="5" r:id="rId4"/>
    <sheet name="Cronograma Físico" sheetId="9" r:id="rId5"/>
    <sheet name="Cronograma Fís-Fin" sheetId="4" r:id="rId6"/>
    <sheet name="Memória de Cálculo" sheetId="10" r:id="rId7"/>
  </sheets>
  <definedNames>
    <definedName name="_xlnm.Print_Area" localSheetId="5">'Cronograma Fís-Fin'!$A$1:$N$15</definedName>
    <definedName name="_xlnm.Print_Area" localSheetId="6">'Memória de Cálculo'!$A$1:$J$474</definedName>
    <definedName name="_xlnm.Print_Titles" localSheetId="5">'Cronograma Fís-Fin'!$2:$5</definedName>
  </definedNames>
  <calcPr calcId="125725"/>
</workbook>
</file>

<file path=xl/calcChain.xml><?xml version="1.0" encoding="utf-8"?>
<calcChain xmlns="http://schemas.openxmlformats.org/spreadsheetml/2006/main">
  <c r="I448" i="10"/>
  <c r="D448"/>
  <c r="I447"/>
  <c r="B445"/>
  <c r="I443"/>
  <c r="D443"/>
  <c r="I442"/>
  <c r="B440"/>
  <c r="I438"/>
  <c r="D438"/>
  <c r="I437"/>
  <c r="B435"/>
  <c r="I433"/>
  <c r="D433"/>
  <c r="I432"/>
  <c r="B430"/>
  <c r="I428"/>
  <c r="D428"/>
  <c r="I427"/>
  <c r="B425"/>
  <c r="D423"/>
  <c r="I422"/>
  <c r="I421"/>
  <c r="I420"/>
  <c r="I423" s="1"/>
  <c r="B418"/>
  <c r="D416"/>
  <c r="I415"/>
  <c r="I416" s="1"/>
  <c r="B413"/>
  <c r="D411"/>
  <c r="I410"/>
  <c r="I411" s="1"/>
  <c r="B408"/>
  <c r="C406"/>
  <c r="I405"/>
  <c r="I406" s="1"/>
  <c r="B403"/>
  <c r="D401"/>
  <c r="I400"/>
  <c r="I401" s="1"/>
  <c r="B398"/>
  <c r="D396"/>
  <c r="I395"/>
  <c r="I394"/>
  <c r="I396" s="1"/>
  <c r="B392"/>
  <c r="D390"/>
  <c r="I389"/>
  <c r="I388"/>
  <c r="I390" s="1"/>
  <c r="B386"/>
  <c r="I384"/>
  <c r="D384"/>
  <c r="I383"/>
  <c r="B381"/>
  <c r="I379"/>
  <c r="D379"/>
  <c r="I378"/>
  <c r="B376"/>
  <c r="I374"/>
  <c r="D374"/>
  <c r="I373"/>
  <c r="B371"/>
  <c r="I369"/>
  <c r="D369"/>
  <c r="I368"/>
  <c r="I367"/>
  <c r="B365"/>
  <c r="I363"/>
  <c r="D363"/>
  <c r="I362"/>
  <c r="B360"/>
  <c r="I358"/>
  <c r="D358"/>
  <c r="I357"/>
  <c r="B355"/>
  <c r="I353"/>
  <c r="D353"/>
  <c r="I352"/>
  <c r="B350"/>
  <c r="I348"/>
  <c r="D348"/>
  <c r="I347"/>
  <c r="B345"/>
  <c r="I343"/>
  <c r="D343"/>
  <c r="I342"/>
  <c r="B340"/>
  <c r="I338"/>
  <c r="D338"/>
  <c r="I337"/>
  <c r="B335"/>
  <c r="I333"/>
  <c r="D333"/>
  <c r="I332"/>
  <c r="B330"/>
  <c r="I328"/>
  <c r="D328"/>
  <c r="I327"/>
  <c r="B325"/>
  <c r="I323"/>
  <c r="D323"/>
  <c r="I322"/>
  <c r="B320"/>
  <c r="G289"/>
  <c r="G290" s="1"/>
  <c r="H77"/>
  <c r="H458"/>
  <c r="H457"/>
  <c r="H456"/>
  <c r="H455"/>
  <c r="H459" s="1"/>
  <c r="G472"/>
  <c r="G473" s="1"/>
  <c r="G466"/>
  <c r="G467" s="1"/>
  <c r="G315"/>
  <c r="G316" s="1"/>
  <c r="G309"/>
  <c r="G310" s="1"/>
  <c r="G303"/>
  <c r="G304" s="1"/>
  <c r="G297"/>
  <c r="G298" s="1"/>
  <c r="G283"/>
  <c r="G284" s="1"/>
  <c r="H275"/>
  <c r="H276" s="1"/>
  <c r="H269"/>
  <c r="H270" s="1"/>
  <c r="H264"/>
  <c r="H258"/>
  <c r="H251"/>
  <c r="H252" s="1"/>
  <c r="H243"/>
  <c r="H244" s="1"/>
  <c r="H237"/>
  <c r="H238" s="1"/>
  <c r="H232"/>
  <c r="H226"/>
  <c r="H211"/>
  <c r="H212" s="1"/>
  <c r="H205"/>
  <c r="H206" s="1"/>
  <c r="H200"/>
  <c r="H194"/>
  <c r="H160"/>
  <c r="H161" s="1"/>
  <c r="H149"/>
  <c r="H154"/>
  <c r="H155" s="1"/>
  <c r="H219"/>
  <c r="H220" s="1"/>
  <c r="H143"/>
  <c r="H187"/>
  <c r="H188" s="1"/>
  <c r="H181"/>
  <c r="H182" s="1"/>
  <c r="H175"/>
  <c r="H174"/>
  <c r="H168"/>
  <c r="H169" s="1"/>
  <c r="H136"/>
  <c r="H137" s="1"/>
  <c r="H130"/>
  <c r="H131" s="1"/>
  <c r="H123"/>
  <c r="H124"/>
  <c r="H117"/>
  <c r="H118" s="1"/>
  <c r="G111"/>
  <c r="G112" s="1"/>
  <c r="H105"/>
  <c r="H106" s="1"/>
  <c r="H176" l="1"/>
  <c r="H125"/>
  <c r="G99"/>
  <c r="G100" s="1"/>
  <c r="H83"/>
  <c r="H78"/>
  <c r="H65"/>
  <c r="H66" s="1"/>
  <c r="H71"/>
  <c r="G59"/>
  <c r="G53"/>
  <c r="G54" s="1"/>
  <c r="G47"/>
  <c r="G48" s="1"/>
  <c r="G41"/>
  <c r="G42" s="1"/>
  <c r="G33"/>
  <c r="G34" s="1"/>
  <c r="G27"/>
  <c r="G15"/>
  <c r="G28" l="1"/>
  <c r="H84" l="1"/>
  <c r="G89" s="1"/>
  <c r="H89" s="1"/>
  <c r="H90" s="1"/>
  <c r="H72"/>
  <c r="G60"/>
  <c r="G21" l="1"/>
  <c r="G22" s="1"/>
  <c r="G16" l="1"/>
  <c r="A2" i="4"/>
  <c r="B13"/>
  <c r="B12"/>
  <c r="B11"/>
  <c r="B10"/>
  <c r="B9"/>
  <c r="B8"/>
  <c r="B7"/>
  <c r="B6"/>
  <c r="G9" i="10"/>
  <c r="G10" s="1"/>
  <c r="C48" i="8"/>
  <c r="C33" i="7"/>
  <c r="E3018" i="5"/>
  <c r="F3018" s="1"/>
  <c r="E3017"/>
  <c r="F3017" s="1"/>
  <c r="E3016"/>
  <c r="F3016" s="1"/>
  <c r="F3019" s="1"/>
  <c r="E3008"/>
  <c r="F3008" s="1"/>
  <c r="F3010" s="1"/>
  <c r="E3007"/>
  <c r="F3007" s="1"/>
  <c r="F3009" s="1"/>
  <c r="E2999"/>
  <c r="F2999" s="1"/>
  <c r="F3001" s="1"/>
  <c r="E2998"/>
  <c r="F2998" s="1"/>
  <c r="F3000" s="1"/>
  <c r="F3002" s="1"/>
  <c r="H3002" s="1"/>
  <c r="H3001" s="1"/>
  <c r="D2986"/>
  <c r="H2962"/>
  <c r="E2962" s="1"/>
  <c r="F2962" s="1"/>
  <c r="F2964" s="1"/>
  <c r="F2965" s="1"/>
  <c r="E2954"/>
  <c r="D2954"/>
  <c r="E2946"/>
  <c r="D2946"/>
  <c r="E2938"/>
  <c r="F2938" s="1"/>
  <c r="F2939" s="1"/>
  <c r="F2941" s="1"/>
  <c r="E2930"/>
  <c r="F2930" s="1"/>
  <c r="F2931" s="1"/>
  <c r="F2933" s="1"/>
  <c r="E2922"/>
  <c r="F2922" s="1"/>
  <c r="F2923" s="1"/>
  <c r="F2925" s="1"/>
  <c r="E2910"/>
  <c r="F2910" s="1"/>
  <c r="E2909"/>
  <c r="F2909" s="1"/>
  <c r="E2908"/>
  <c r="F2908" s="1"/>
  <c r="E2907"/>
  <c r="F2907" s="1"/>
  <c r="E2906"/>
  <c r="F2906" s="1"/>
  <c r="E2905"/>
  <c r="F2905" s="1"/>
  <c r="E2897"/>
  <c r="F2897" s="1"/>
  <c r="E2896"/>
  <c r="F2896" s="1"/>
  <c r="F2899" s="1"/>
  <c r="E2895"/>
  <c r="F2895" s="1"/>
  <c r="E2894"/>
  <c r="F2894" s="1"/>
  <c r="E2886"/>
  <c r="F2886" s="1"/>
  <c r="F2888" s="1"/>
  <c r="E2885"/>
  <c r="F2885" s="1"/>
  <c r="E2884"/>
  <c r="F2884" s="1"/>
  <c r="E2883"/>
  <c r="F2883" s="1"/>
  <c r="E2875"/>
  <c r="F2875" s="1"/>
  <c r="F2877" s="1"/>
  <c r="F2878" s="1"/>
  <c r="H2878" s="1"/>
  <c r="E2874"/>
  <c r="F2874" s="1"/>
  <c r="F2876" s="1"/>
  <c r="E2866"/>
  <c r="F2866" s="1"/>
  <c r="F2868" s="1"/>
  <c r="F2869" s="1"/>
  <c r="H2869" s="1"/>
  <c r="E2865"/>
  <c r="F2865" s="1"/>
  <c r="F2867" s="1"/>
  <c r="E2857"/>
  <c r="F2857" s="1"/>
  <c r="F2859" s="1"/>
  <c r="F2860" s="1"/>
  <c r="H2860" s="1"/>
  <c r="E2856"/>
  <c r="F2856" s="1"/>
  <c r="F2858" s="1"/>
  <c r="E2848"/>
  <c r="F2848" s="1"/>
  <c r="F2850" s="1"/>
  <c r="E2847"/>
  <c r="F2847" s="1"/>
  <c r="F2849" s="1"/>
  <c r="E2839"/>
  <c r="F2839" s="1"/>
  <c r="E2838"/>
  <c r="F2838" s="1"/>
  <c r="E2837"/>
  <c r="F2837" s="1"/>
  <c r="E2836"/>
  <c r="F2836" s="1"/>
  <c r="E2828"/>
  <c r="F2828" s="1"/>
  <c r="E2827"/>
  <c r="F2827" s="1"/>
  <c r="E2826"/>
  <c r="F2826" s="1"/>
  <c r="E2818"/>
  <c r="F2818" s="1"/>
  <c r="E2817"/>
  <c r="F2817" s="1"/>
  <c r="E2816"/>
  <c r="F2816" s="1"/>
  <c r="E2808"/>
  <c r="F2808" s="1"/>
  <c r="E2807"/>
  <c r="F2807" s="1"/>
  <c r="E2806"/>
  <c r="F2806" s="1"/>
  <c r="E2805"/>
  <c r="F2805" s="1"/>
  <c r="F2810" s="1"/>
  <c r="F2811" s="1"/>
  <c r="H2811" s="1"/>
  <c r="E2804"/>
  <c r="F2804" s="1"/>
  <c r="E2803"/>
  <c r="F2803" s="1"/>
  <c r="E2795"/>
  <c r="F2795" s="1"/>
  <c r="F2797" s="1"/>
  <c r="E2794"/>
  <c r="F2794" s="1"/>
  <c r="F2796" s="1"/>
  <c r="E2786"/>
  <c r="F2786" s="1"/>
  <c r="E2785"/>
  <c r="F2785" s="1"/>
  <c r="E2784"/>
  <c r="F2784" s="1"/>
  <c r="E2783"/>
  <c r="F2783" s="1"/>
  <c r="E2782"/>
  <c r="F2782" s="1"/>
  <c r="E2781"/>
  <c r="F2781" s="1"/>
  <c r="F2787" s="1"/>
  <c r="E2780"/>
  <c r="F2780" s="1"/>
  <c r="E2768"/>
  <c r="F2768" s="1"/>
  <c r="E2767"/>
  <c r="F2767" s="1"/>
  <c r="E2766"/>
  <c r="F2766" s="1"/>
  <c r="E2765"/>
  <c r="F2765" s="1"/>
  <c r="E2764"/>
  <c r="F2764"/>
  <c r="E2763"/>
  <c r="F2763" s="1"/>
  <c r="E2755"/>
  <c r="F2755" s="1"/>
  <c r="E2754"/>
  <c r="F2754" s="1"/>
  <c r="E2753"/>
  <c r="F2753" s="1"/>
  <c r="E2752"/>
  <c r="F2752" s="1"/>
  <c r="E2751"/>
  <c r="F2751" s="1"/>
  <c r="E2750"/>
  <c r="F2750" s="1"/>
  <c r="E2742"/>
  <c r="F2742" s="1"/>
  <c r="F2744" s="1"/>
  <c r="E2741"/>
  <c r="F2741" s="1"/>
  <c r="E2740"/>
  <c r="F2740" s="1"/>
  <c r="F2743" s="1"/>
  <c r="E2732"/>
  <c r="F2732" s="1"/>
  <c r="F2734" s="1"/>
  <c r="E2731"/>
  <c r="F2731" s="1"/>
  <c r="E2730"/>
  <c r="F2730" s="1"/>
  <c r="E2722"/>
  <c r="F2722" s="1"/>
  <c r="E2721"/>
  <c r="F2721" s="1"/>
  <c r="F2724" s="1"/>
  <c r="E2720"/>
  <c r="F2720" s="1"/>
  <c r="E2719"/>
  <c r="F2719" s="1"/>
  <c r="E2711"/>
  <c r="F2711" s="1"/>
  <c r="F2713" s="1"/>
  <c r="E2710"/>
  <c r="F2710" s="1"/>
  <c r="E2709"/>
  <c r="F2709" s="1"/>
  <c r="E2701"/>
  <c r="F2701" s="1"/>
  <c r="F2703" s="1"/>
  <c r="E2700"/>
  <c r="F2700" s="1"/>
  <c r="E2699"/>
  <c r="F2699" s="1"/>
  <c r="E2691"/>
  <c r="F2691" s="1"/>
  <c r="E2690"/>
  <c r="F2690" s="1"/>
  <c r="E2689"/>
  <c r="F2689" s="1"/>
  <c r="E2688"/>
  <c r="F2688" s="1"/>
  <c r="F2692" s="1"/>
  <c r="E2676"/>
  <c r="F2676" s="1"/>
  <c r="F2678" s="1"/>
  <c r="E2675"/>
  <c r="F2675" s="1"/>
  <c r="E2674"/>
  <c r="F2674" s="1"/>
  <c r="E2666"/>
  <c r="F2666" s="1"/>
  <c r="F2668" s="1"/>
  <c r="E2665"/>
  <c r="F2665" s="1"/>
  <c r="E2664"/>
  <c r="F2664" s="1"/>
  <c r="F2667" s="1"/>
  <c r="E2656"/>
  <c r="F2656" s="1"/>
  <c r="F2658" s="1"/>
  <c r="E2655"/>
  <c r="F2655" s="1"/>
  <c r="F2657" s="1"/>
  <c r="E2654"/>
  <c r="F2654" s="1"/>
  <c r="E2646"/>
  <c r="F2646" s="1"/>
  <c r="F2648" s="1"/>
  <c r="E2645"/>
  <c r="F2645" s="1"/>
  <c r="F2647" s="1"/>
  <c r="F2649" s="1"/>
  <c r="H2649" s="1"/>
  <c r="H2648" s="1"/>
  <c r="E2644"/>
  <c r="F2644" s="1"/>
  <c r="E2632"/>
  <c r="F2632" s="1"/>
  <c r="E2631"/>
  <c r="F2631" s="1"/>
  <c r="E2630"/>
  <c r="F2630" s="1"/>
  <c r="E2629"/>
  <c r="F2629" s="1"/>
  <c r="E2628"/>
  <c r="F2628" s="1"/>
  <c r="E2620"/>
  <c r="F2620" s="1"/>
  <c r="E2619"/>
  <c r="F2619" s="1"/>
  <c r="E2618"/>
  <c r="F2618" s="1"/>
  <c r="F2622" s="1"/>
  <c r="E2617"/>
  <c r="F2617" s="1"/>
  <c r="E2616"/>
  <c r="F2616" s="1"/>
  <c r="E2615"/>
  <c r="F2615" s="1"/>
  <c r="E2606"/>
  <c r="F2606" s="1"/>
  <c r="E2607"/>
  <c r="F2607" s="1"/>
  <c r="E2605"/>
  <c r="F2605"/>
  <c r="F2609" s="1"/>
  <c r="E2604"/>
  <c r="F2604" s="1"/>
  <c r="E2603"/>
  <c r="F2603" s="1"/>
  <c r="E2602"/>
  <c r="F2602" s="1"/>
  <c r="E2590"/>
  <c r="F2590" s="1"/>
  <c r="F2592" s="1"/>
  <c r="E2589"/>
  <c r="F2589" s="1"/>
  <c r="E2588"/>
  <c r="F2588" s="1"/>
  <c r="E2580"/>
  <c r="F2580" s="1"/>
  <c r="F2581" s="1"/>
  <c r="E2572"/>
  <c r="F2572" s="1"/>
  <c r="F2573" s="1"/>
  <c r="E2564"/>
  <c r="F2564" s="1"/>
  <c r="F2566" s="1"/>
  <c r="E2563"/>
  <c r="F2563" s="1"/>
  <c r="E2562"/>
  <c r="F2562" s="1"/>
  <c r="F2565" s="1"/>
  <c r="F2567" s="1"/>
  <c r="H2567" s="1"/>
  <c r="H2566" s="1"/>
  <c r="E2554"/>
  <c r="F2554" s="1"/>
  <c r="F2556" s="1"/>
  <c r="E2553"/>
  <c r="F2553" s="1"/>
  <c r="E2552"/>
  <c r="F2552" s="1"/>
  <c r="E2544"/>
  <c r="F2544" s="1"/>
  <c r="F2546" s="1"/>
  <c r="E2543"/>
  <c r="F2543"/>
  <c r="E2542"/>
  <c r="F2542" s="1"/>
  <c r="E2534"/>
  <c r="F2534" s="1"/>
  <c r="F2536" s="1"/>
  <c r="E2533"/>
  <c r="F2533" s="1"/>
  <c r="E2532"/>
  <c r="F2532" s="1"/>
  <c r="F2535" s="1"/>
  <c r="F2537" s="1"/>
  <c r="H2537" s="1"/>
  <c r="H2536" s="1"/>
  <c r="E2524"/>
  <c r="F2524" s="1"/>
  <c r="F2526" s="1"/>
  <c r="E2523"/>
  <c r="F2523" s="1"/>
  <c r="E2522"/>
  <c r="F2522"/>
  <c r="E2514"/>
  <c r="F2514" s="1"/>
  <c r="F2516" s="1"/>
  <c r="E2513"/>
  <c r="F2513" s="1"/>
  <c r="E2512"/>
  <c r="F2512" s="1"/>
  <c r="E2504"/>
  <c r="F2504" s="1"/>
  <c r="F2506" s="1"/>
  <c r="E2503"/>
  <c r="F2503" s="1"/>
  <c r="F2505" s="1"/>
  <c r="F2507" s="1"/>
  <c r="H2507" s="1"/>
  <c r="H2506" s="1"/>
  <c r="E2502"/>
  <c r="F2502" s="1"/>
  <c r="E2494"/>
  <c r="F2494" s="1"/>
  <c r="F2496" s="1"/>
  <c r="E2493"/>
  <c r="F2493" s="1"/>
  <c r="F2495" s="1"/>
  <c r="E2492"/>
  <c r="F2492" s="1"/>
  <c r="E2484"/>
  <c r="F2484" s="1"/>
  <c r="F2486" s="1"/>
  <c r="E2483"/>
  <c r="F2483" s="1"/>
  <c r="E2482"/>
  <c r="F2482" s="1"/>
  <c r="E2474"/>
  <c r="F2474" s="1"/>
  <c r="F2476" s="1"/>
  <c r="E2473"/>
  <c r="F2473" s="1"/>
  <c r="E2472"/>
  <c r="F2472" s="1"/>
  <c r="F2475" s="1"/>
  <c r="E2464"/>
  <c r="F2464" s="1"/>
  <c r="F2466" s="1"/>
  <c r="E2463"/>
  <c r="F2463"/>
  <c r="E2462"/>
  <c r="F2462" s="1"/>
  <c r="E2454"/>
  <c r="F2454" s="1"/>
  <c r="F2456" s="1"/>
  <c r="E2453"/>
  <c r="F2453" s="1"/>
  <c r="E2452"/>
  <c r="F2452" s="1"/>
  <c r="E2444"/>
  <c r="F2444" s="1"/>
  <c r="F2446" s="1"/>
  <c r="E2443"/>
  <c r="F2443" s="1"/>
  <c r="E2442"/>
  <c r="F2442"/>
  <c r="E2434"/>
  <c r="F2434" s="1"/>
  <c r="F2436" s="1"/>
  <c r="E2433"/>
  <c r="F2433" s="1"/>
  <c r="E2432"/>
  <c r="F2432" s="1"/>
  <c r="E2424"/>
  <c r="F2424" s="1"/>
  <c r="F2426" s="1"/>
  <c r="E2423"/>
  <c r="F2423" s="1"/>
  <c r="E2422"/>
  <c r="F2422" s="1"/>
  <c r="E2414"/>
  <c r="F2414" s="1"/>
  <c r="F2416" s="1"/>
  <c r="E2413"/>
  <c r="F2413" s="1"/>
  <c r="E2412"/>
  <c r="F2412" s="1"/>
  <c r="E2404"/>
  <c r="F2404" s="1"/>
  <c r="F2406" s="1"/>
  <c r="E2403"/>
  <c r="F2403" s="1"/>
  <c r="E2402"/>
  <c r="F2402" s="1"/>
  <c r="E2394"/>
  <c r="F2394" s="1"/>
  <c r="F2396" s="1"/>
  <c r="E2393"/>
  <c r="F2393" s="1"/>
  <c r="F2395" s="1"/>
  <c r="F2397" s="1"/>
  <c r="H2397" s="1"/>
  <c r="H2396" s="1"/>
  <c r="E2392"/>
  <c r="F2392" s="1"/>
  <c r="E2384"/>
  <c r="F2384" s="1"/>
  <c r="F2386" s="1"/>
  <c r="E2383"/>
  <c r="F2383" s="1"/>
  <c r="E2382"/>
  <c r="F2382" s="1"/>
  <c r="F2385" s="1"/>
  <c r="F2387" s="1"/>
  <c r="H2387" s="1"/>
  <c r="H2386" s="1"/>
  <c r="E2374"/>
  <c r="F2374" s="1"/>
  <c r="F2376" s="1"/>
  <c r="E2373"/>
  <c r="F2373" s="1"/>
  <c r="E2372"/>
  <c r="F2372" s="1"/>
  <c r="E2364"/>
  <c r="F2364" s="1"/>
  <c r="F2366" s="1"/>
  <c r="E2363"/>
  <c r="F2363" s="1"/>
  <c r="E2362"/>
  <c r="F2362" s="1"/>
  <c r="E2350"/>
  <c r="F2350" s="1"/>
  <c r="F2352" s="1"/>
  <c r="E2349"/>
  <c r="F2349" s="1"/>
  <c r="F2351" s="1"/>
  <c r="E2341"/>
  <c r="F2341" s="1"/>
  <c r="E2340"/>
  <c r="F2340" s="1"/>
  <c r="E2339"/>
  <c r="F2339" s="1"/>
  <c r="E2338"/>
  <c r="F2338" s="1"/>
  <c r="E2330"/>
  <c r="F2330" s="1"/>
  <c r="F2332" s="1"/>
  <c r="E2329"/>
  <c r="F2329" s="1"/>
  <c r="E2328"/>
  <c r="F2328" s="1"/>
  <c r="E2320"/>
  <c r="F2320" s="1"/>
  <c r="E2319"/>
  <c r="F2319" s="1"/>
  <c r="E2318"/>
  <c r="F2318"/>
  <c r="E2317"/>
  <c r="F2317" s="1"/>
  <c r="E2316"/>
  <c r="F2316" s="1"/>
  <c r="E2315"/>
  <c r="F2315" s="1"/>
  <c r="E2314"/>
  <c r="F2314" s="1"/>
  <c r="E2313"/>
  <c r="F2313" s="1"/>
  <c r="E2312"/>
  <c r="F2312" s="1"/>
  <c r="E2304"/>
  <c r="F2304" s="1"/>
  <c r="F2306" s="1"/>
  <c r="E2303"/>
  <c r="F2303" s="1"/>
  <c r="E2302"/>
  <c r="F2302" s="1"/>
  <c r="E2294"/>
  <c r="F2294" s="1"/>
  <c r="F2296" s="1"/>
  <c r="E2293"/>
  <c r="F2293" s="1"/>
  <c r="E2292"/>
  <c r="F2292" s="1"/>
  <c r="E2284"/>
  <c r="F2284" s="1"/>
  <c r="F2286" s="1"/>
  <c r="E2283"/>
  <c r="F2283" s="1"/>
  <c r="E2282"/>
  <c r="F2282" s="1"/>
  <c r="F2285" s="1"/>
  <c r="F2287" s="1"/>
  <c r="H2287" s="1"/>
  <c r="H2286" s="1"/>
  <c r="E2274"/>
  <c r="F2274" s="1"/>
  <c r="F2276" s="1"/>
  <c r="E2273"/>
  <c r="F2273" s="1"/>
  <c r="E2272"/>
  <c r="F2272" s="1"/>
  <c r="E2260"/>
  <c r="F2260" s="1"/>
  <c r="F2262" s="1"/>
  <c r="E2259"/>
  <c r="F2259" s="1"/>
  <c r="F2261" s="1"/>
  <c r="E2258"/>
  <c r="F2258" s="1"/>
  <c r="E2250"/>
  <c r="F2250" s="1"/>
  <c r="F2252" s="1"/>
  <c r="E2249"/>
  <c r="F2249" s="1"/>
  <c r="E2248"/>
  <c r="F2248" s="1"/>
  <c r="E2240"/>
  <c r="F2240" s="1"/>
  <c r="F2242" s="1"/>
  <c r="E2239"/>
  <c r="F2239" s="1"/>
  <c r="E2238"/>
  <c r="F2238" s="1"/>
  <c r="F2241" s="1"/>
  <c r="F2243" s="1"/>
  <c r="H2243" s="1"/>
  <c r="H2242" s="1"/>
  <c r="E2230"/>
  <c r="F2230" s="1"/>
  <c r="F2232" s="1"/>
  <c r="E2229"/>
  <c r="F2229" s="1"/>
  <c r="E2228"/>
  <c r="F2228" s="1"/>
  <c r="E2220"/>
  <c r="F2220" s="1"/>
  <c r="E2219"/>
  <c r="F2219" s="1"/>
  <c r="E2218"/>
  <c r="F2218" s="1"/>
  <c r="E2217"/>
  <c r="F2217" s="1"/>
  <c r="E2216"/>
  <c r="F2216" s="1"/>
  <c r="E2215"/>
  <c r="F2215" s="1"/>
  <c r="E2214"/>
  <c r="F2214" s="1"/>
  <c r="E2213"/>
  <c r="F2213" s="1"/>
  <c r="E2212"/>
  <c r="F2212" s="1"/>
  <c r="F2222" s="1"/>
  <c r="E2204"/>
  <c r="F2204" s="1"/>
  <c r="F2206" s="1"/>
  <c r="E2203"/>
  <c r="F2203" s="1"/>
  <c r="E2202"/>
  <c r="F2202" s="1"/>
  <c r="E2194"/>
  <c r="F2194" s="1"/>
  <c r="F2196" s="1"/>
  <c r="E2193"/>
  <c r="F2193" s="1"/>
  <c r="E2192"/>
  <c r="F2192" s="1"/>
  <c r="E2184"/>
  <c r="F2184" s="1"/>
  <c r="F2186" s="1"/>
  <c r="E2183"/>
  <c r="F2183" s="1"/>
  <c r="E2182"/>
  <c r="F2182" s="1"/>
  <c r="E2174"/>
  <c r="F2174" s="1"/>
  <c r="F2176" s="1"/>
  <c r="E2173"/>
  <c r="F2173" s="1"/>
  <c r="E2172"/>
  <c r="F2172" s="1"/>
  <c r="E2164"/>
  <c r="F2164" s="1"/>
  <c r="E2163"/>
  <c r="F2163" s="1"/>
  <c r="E2162"/>
  <c r="F2162" s="1"/>
  <c r="E2161"/>
  <c r="F2161" s="1"/>
  <c r="E2153"/>
  <c r="F2153" s="1"/>
  <c r="F2155" s="1"/>
  <c r="E2152"/>
  <c r="F2152" s="1"/>
  <c r="E2151"/>
  <c r="F2151" s="1"/>
  <c r="E2143"/>
  <c r="F2143" s="1"/>
  <c r="F2145" s="1"/>
  <c r="E2142"/>
  <c r="F2142" s="1"/>
  <c r="F2144" s="1"/>
  <c r="E2141"/>
  <c r="F2141" s="1"/>
  <c r="E2133"/>
  <c r="F2133" s="1"/>
  <c r="F2135" s="1"/>
  <c r="E2132"/>
  <c r="F2132" s="1"/>
  <c r="E2131"/>
  <c r="F2131" s="1"/>
  <c r="E2123"/>
  <c r="F2123" s="1"/>
  <c r="F2125" s="1"/>
  <c r="E2122"/>
  <c r="F2122" s="1"/>
  <c r="E2121"/>
  <c r="F2121" s="1"/>
  <c r="E2113"/>
  <c r="F2113" s="1"/>
  <c r="F2115" s="1"/>
  <c r="E2112"/>
  <c r="F2112" s="1"/>
  <c r="E2111"/>
  <c r="F2111" s="1"/>
  <c r="F2114" s="1"/>
  <c r="F2116" s="1"/>
  <c r="H2116" s="1"/>
  <c r="H2115" s="1"/>
  <c r="E2103"/>
  <c r="F2103" s="1"/>
  <c r="F2105" s="1"/>
  <c r="E2102"/>
  <c r="F2102" s="1"/>
  <c r="E2101"/>
  <c r="F2101" s="1"/>
  <c r="E2089"/>
  <c r="F2089" s="1"/>
  <c r="F2090" s="1"/>
  <c r="E2081"/>
  <c r="F2081" s="1"/>
  <c r="F2082" s="1"/>
  <c r="E2073"/>
  <c r="F2073" s="1"/>
  <c r="F2075" s="1"/>
  <c r="E2072"/>
  <c r="F2072" s="1"/>
  <c r="E2071"/>
  <c r="F2071" s="1"/>
  <c r="E2063"/>
  <c r="F2063" s="1"/>
  <c r="F2065" s="1"/>
  <c r="E2062"/>
  <c r="F2062" s="1"/>
  <c r="E2061"/>
  <c r="F2061" s="1"/>
  <c r="E2053"/>
  <c r="F2053" s="1"/>
  <c r="F2055" s="1"/>
  <c r="E2052"/>
  <c r="F2052" s="1"/>
  <c r="E2051"/>
  <c r="F2051" s="1"/>
  <c r="E2043"/>
  <c r="F2043" s="1"/>
  <c r="F2045" s="1"/>
  <c r="E2042"/>
  <c r="F2042" s="1"/>
  <c r="E2041"/>
  <c r="F2041" s="1"/>
  <c r="E2033"/>
  <c r="F2033" s="1"/>
  <c r="F2035" s="1"/>
  <c r="E2032"/>
  <c r="F2032" s="1"/>
  <c r="E2031"/>
  <c r="F2031" s="1"/>
  <c r="E2023"/>
  <c r="F2023" s="1"/>
  <c r="F2025" s="1"/>
  <c r="E2022"/>
  <c r="F2022" s="1"/>
  <c r="E2021"/>
  <c r="F2021" s="1"/>
  <c r="E2013"/>
  <c r="F2013" s="1"/>
  <c r="F2015" s="1"/>
  <c r="E2012"/>
  <c r="F2012" s="1"/>
  <c r="E2011"/>
  <c r="F2011" s="1"/>
  <c r="E2003"/>
  <c r="F2003" s="1"/>
  <c r="F2005" s="1"/>
  <c r="F2006" s="1"/>
  <c r="H2006" s="1"/>
  <c r="E2002"/>
  <c r="F2002" s="1"/>
  <c r="F2004" s="1"/>
  <c r="E1994"/>
  <c r="F1994" s="1"/>
  <c r="F1996" s="1"/>
  <c r="E1993"/>
  <c r="F1993" s="1"/>
  <c r="E1992"/>
  <c r="F1992" s="1"/>
  <c r="E1984"/>
  <c r="F1984" s="1"/>
  <c r="F1986" s="1"/>
  <c r="E1983"/>
  <c r="F1983" s="1"/>
  <c r="F1985" s="1"/>
  <c r="E1975"/>
  <c r="F1975" s="1"/>
  <c r="F1977" s="1"/>
  <c r="E1974"/>
  <c r="F1974" s="1"/>
  <c r="F1976" s="1"/>
  <c r="F1978" s="1"/>
  <c r="H1978" s="1"/>
  <c r="E1966"/>
  <c r="F1966" s="1"/>
  <c r="F1968" s="1"/>
  <c r="E1965"/>
  <c r="F1965" s="1"/>
  <c r="F1967" s="1"/>
  <c r="E1957"/>
  <c r="F1957" s="1"/>
  <c r="F1959" s="1"/>
  <c r="E1956"/>
  <c r="F1956" s="1"/>
  <c r="F1958" s="1"/>
  <c r="E1948"/>
  <c r="F1948" s="1"/>
  <c r="F1950" s="1"/>
  <c r="E1947"/>
  <c r="F1947" s="1"/>
  <c r="F1949" s="1"/>
  <c r="E1939"/>
  <c r="F1939"/>
  <c r="F1941" s="1"/>
  <c r="E1938"/>
  <c r="F1938" s="1"/>
  <c r="E1937"/>
  <c r="F1937" s="1"/>
  <c r="E1929"/>
  <c r="F1929" s="1"/>
  <c r="F1931" s="1"/>
  <c r="E1928"/>
  <c r="F1928" s="1"/>
  <c r="E1927"/>
  <c r="F1927" s="1"/>
  <c r="E1919"/>
  <c r="F1919" s="1"/>
  <c r="F1921" s="1"/>
  <c r="E1918"/>
  <c r="F1918" s="1"/>
  <c r="E1917"/>
  <c r="F1917" s="1"/>
  <c r="F1920" s="1"/>
  <c r="F1922" s="1"/>
  <c r="H1922" s="1"/>
  <c r="H1921" s="1"/>
  <c r="E1909"/>
  <c r="F1909" s="1"/>
  <c r="F1911" s="1"/>
  <c r="E1908"/>
  <c r="F1908" s="1"/>
  <c r="E1907"/>
  <c r="F1907"/>
  <c r="F1910" s="1"/>
  <c r="E1899"/>
  <c r="F1899" s="1"/>
  <c r="F1901" s="1"/>
  <c r="E1898"/>
  <c r="F1898" s="1"/>
  <c r="E1897"/>
  <c r="F1897" s="1"/>
  <c r="E1889"/>
  <c r="F1889" s="1"/>
  <c r="F1891" s="1"/>
  <c r="E1888"/>
  <c r="F1888" s="1"/>
  <c r="E1887"/>
  <c r="F1887" s="1"/>
  <c r="E1879"/>
  <c r="F1879" s="1"/>
  <c r="F1881" s="1"/>
  <c r="E1878"/>
  <c r="F1878" s="1"/>
  <c r="F1880" s="1"/>
  <c r="E1870"/>
  <c r="F1870" s="1"/>
  <c r="F1872" s="1"/>
  <c r="F1873" s="1"/>
  <c r="H1873" s="1"/>
  <c r="E1869"/>
  <c r="F1869" s="1"/>
  <c r="F1871" s="1"/>
  <c r="E1861"/>
  <c r="F1861" s="1"/>
  <c r="E1860"/>
  <c r="F1860" s="1"/>
  <c r="E1859"/>
  <c r="F1859" s="1"/>
  <c r="E1858"/>
  <c r="F1858" s="1"/>
  <c r="E1850"/>
  <c r="F1850" s="1"/>
  <c r="F1852" s="1"/>
  <c r="F1853" s="1"/>
  <c r="H1853" s="1"/>
  <c r="E1849"/>
  <c r="F1849" s="1"/>
  <c r="E1848"/>
  <c r="F1848" s="1"/>
  <c r="E1847"/>
  <c r="F1847" s="1"/>
  <c r="E1839"/>
  <c r="F1839" s="1"/>
  <c r="E1838"/>
  <c r="F1838" s="1"/>
  <c r="E1837"/>
  <c r="F1837" s="1"/>
  <c r="F1840" s="1"/>
  <c r="E1836"/>
  <c r="F1836" s="1"/>
  <c r="E1828"/>
  <c r="F1828" s="1"/>
  <c r="F1830" s="1"/>
  <c r="E1827"/>
  <c r="F1827" s="1"/>
  <c r="F1829" s="1"/>
  <c r="F1831" s="1"/>
  <c r="H1831" s="1"/>
  <c r="E1826"/>
  <c r="F1826" s="1"/>
  <c r="E1818"/>
  <c r="F1818" s="1"/>
  <c r="F1820" s="1"/>
  <c r="E1817"/>
  <c r="F1817" s="1"/>
  <c r="E1816"/>
  <c r="F1816" s="1"/>
  <c r="E1808"/>
  <c r="F1808" s="1"/>
  <c r="F1810" s="1"/>
  <c r="E1807"/>
  <c r="F1807" s="1"/>
  <c r="E1806"/>
  <c r="F1806" s="1"/>
  <c r="F1809" s="1"/>
  <c r="F1811" s="1"/>
  <c r="H1811" s="1"/>
  <c r="E1798"/>
  <c r="F1798" s="1"/>
  <c r="F1800" s="1"/>
  <c r="E1797"/>
  <c r="F1797" s="1"/>
  <c r="E1796"/>
  <c r="F1796" s="1"/>
  <c r="E1788"/>
  <c r="F1788" s="1"/>
  <c r="F1790" s="1"/>
  <c r="E1787"/>
  <c r="F1787" s="1"/>
  <c r="F1789" s="1"/>
  <c r="E1786"/>
  <c r="F1786" s="1"/>
  <c r="E1778"/>
  <c r="F1778" s="1"/>
  <c r="F1780" s="1"/>
  <c r="E1777"/>
  <c r="F1777" s="1"/>
  <c r="E1776"/>
  <c r="F1776" s="1"/>
  <c r="E1768"/>
  <c r="F1768" s="1"/>
  <c r="F1770" s="1"/>
  <c r="E1767"/>
  <c r="F1767" s="1"/>
  <c r="E1766"/>
  <c r="F1766" s="1"/>
  <c r="F1769" s="1"/>
  <c r="F1771" s="1"/>
  <c r="H1771" s="1"/>
  <c r="E1758"/>
  <c r="F1758" s="1"/>
  <c r="F1760" s="1"/>
  <c r="E1757"/>
  <c r="F1757" s="1"/>
  <c r="E1756"/>
  <c r="F1756" s="1"/>
  <c r="E1746"/>
  <c r="F1746" s="1"/>
  <c r="F1749" s="1"/>
  <c r="E1748"/>
  <c r="F1748" s="1"/>
  <c r="F1750" s="1"/>
  <c r="E1747"/>
  <c r="F1747" s="1"/>
  <c r="E1734"/>
  <c r="F1734" s="1"/>
  <c r="F1735" s="1"/>
  <c r="F1737" s="1"/>
  <c r="E1726"/>
  <c r="F1726" s="1"/>
  <c r="F1727" s="1"/>
  <c r="F1729" s="1"/>
  <c r="E1718"/>
  <c r="F1718" s="1"/>
  <c r="F1719" s="1"/>
  <c r="E1710"/>
  <c r="F1710" s="1"/>
  <c r="F1712" s="1"/>
  <c r="E1709"/>
  <c r="F1709" s="1"/>
  <c r="E1708"/>
  <c r="F1708" s="1"/>
  <c r="E1700"/>
  <c r="F1700" s="1"/>
  <c r="E1699"/>
  <c r="F1699" s="1"/>
  <c r="E1698"/>
  <c r="F1698" s="1"/>
  <c r="E1697"/>
  <c r="F1697" s="1"/>
  <c r="E1696"/>
  <c r="F1696" s="1"/>
  <c r="E1688"/>
  <c r="F1688" s="1"/>
  <c r="E1687"/>
  <c r="F1687" s="1"/>
  <c r="F1690" s="1"/>
  <c r="E1686"/>
  <c r="F1686" s="1"/>
  <c r="E1685"/>
  <c r="F1685" s="1"/>
  <c r="E1684"/>
  <c r="F1684" s="1"/>
  <c r="E1676"/>
  <c r="F1676" s="1"/>
  <c r="E1675"/>
  <c r="F1675" s="1"/>
  <c r="E1674"/>
  <c r="F1674" s="1"/>
  <c r="E1673"/>
  <c r="F1673" s="1"/>
  <c r="E1672"/>
  <c r="F1672" s="1"/>
  <c r="F1677" s="1"/>
  <c r="E1664"/>
  <c r="F1664" s="1"/>
  <c r="E1663"/>
  <c r="F1663" s="1"/>
  <c r="E1662"/>
  <c r="F1662" s="1"/>
  <c r="E1661"/>
  <c r="F1661" s="1"/>
  <c r="F1665" s="1"/>
  <c r="E1660"/>
  <c r="F1660" s="1"/>
  <c r="E1652"/>
  <c r="F1652" s="1"/>
  <c r="E1651"/>
  <c r="F1651" s="1"/>
  <c r="E1650"/>
  <c r="F1650" s="1"/>
  <c r="E1649"/>
  <c r="F1649" s="1"/>
  <c r="E1648"/>
  <c r="F1648" s="1"/>
  <c r="F1653" s="1"/>
  <c r="E1640"/>
  <c r="F1640" s="1"/>
  <c r="F1642" s="1"/>
  <c r="E1639"/>
  <c r="F1639" s="1"/>
  <c r="E1638"/>
  <c r="F1638" s="1"/>
  <c r="E1637"/>
  <c r="F1637" s="1"/>
  <c r="E1636"/>
  <c r="F1636" s="1"/>
  <c r="E1628"/>
  <c r="F1628" s="1"/>
  <c r="E1627"/>
  <c r="F1627" s="1"/>
  <c r="E1626"/>
  <c r="F1626" s="1"/>
  <c r="E1625"/>
  <c r="F1625" s="1"/>
  <c r="E1624"/>
  <c r="F1624" s="1"/>
  <c r="E1616"/>
  <c r="F1616" s="1"/>
  <c r="E1615"/>
  <c r="F1615" s="1"/>
  <c r="E1614"/>
  <c r="F1614" s="1"/>
  <c r="E1613"/>
  <c r="F1613" s="1"/>
  <c r="E1612"/>
  <c r="F1612" s="1"/>
  <c r="E1604"/>
  <c r="F1604" s="1"/>
  <c r="E1603"/>
  <c r="F1603" s="1"/>
  <c r="E1602"/>
  <c r="F1602" s="1"/>
  <c r="F1606" s="1"/>
  <c r="E1601"/>
  <c r="F1601" s="1"/>
  <c r="E1600"/>
  <c r="F1600" s="1"/>
  <c r="F1605" s="1"/>
  <c r="E1592"/>
  <c r="F1592" s="1"/>
  <c r="E1591"/>
  <c r="F1591" s="1"/>
  <c r="E1590"/>
  <c r="F1590" s="1"/>
  <c r="E1589"/>
  <c r="F1589" s="1"/>
  <c r="E1588"/>
  <c r="F1588" s="1"/>
  <c r="F1593" s="1"/>
  <c r="E1580"/>
  <c r="F1580" s="1"/>
  <c r="E1579"/>
  <c r="F1579" s="1"/>
  <c r="E1578"/>
  <c r="F1578" s="1"/>
  <c r="E1577"/>
  <c r="F1577"/>
  <c r="E1576"/>
  <c r="F1576" s="1"/>
  <c r="F1581" s="1"/>
  <c r="E1568"/>
  <c r="F1568" s="1"/>
  <c r="E1567"/>
  <c r="F1567" s="1"/>
  <c r="E1566"/>
  <c r="F1566"/>
  <c r="F1570" s="1"/>
  <c r="E1565"/>
  <c r="F1565" s="1"/>
  <c r="E1564"/>
  <c r="F1564" s="1"/>
  <c r="E1556"/>
  <c r="F1556" s="1"/>
  <c r="E1555"/>
  <c r="F1555" s="1"/>
  <c r="E1554"/>
  <c r="F1554" s="1"/>
  <c r="E1553"/>
  <c r="F1553" s="1"/>
  <c r="E1552"/>
  <c r="F1552" s="1"/>
  <c r="E1544"/>
  <c r="F1544" s="1"/>
  <c r="F1546" s="1"/>
  <c r="E1543"/>
  <c r="F1543" s="1"/>
  <c r="E1542"/>
  <c r="F1542" s="1"/>
  <c r="E1541"/>
  <c r="F1541" s="1"/>
  <c r="E1540"/>
  <c r="F1540"/>
  <c r="E1532"/>
  <c r="F1532" s="1"/>
  <c r="E1531"/>
  <c r="F1531" s="1"/>
  <c r="E1530"/>
  <c r="F1530" s="1"/>
  <c r="E1529"/>
  <c r="F1529"/>
  <c r="F1533" s="1"/>
  <c r="E1528"/>
  <c r="F1528" s="1"/>
  <c r="E1520"/>
  <c r="F1520" s="1"/>
  <c r="E1519"/>
  <c r="F1519" s="1"/>
  <c r="E1518"/>
  <c r="F1518" s="1"/>
  <c r="E1517"/>
  <c r="F1517" s="1"/>
  <c r="E1516"/>
  <c r="F1516" s="1"/>
  <c r="F1521" s="1"/>
  <c r="E1508"/>
  <c r="F1508" s="1"/>
  <c r="E1507"/>
  <c r="F1507" s="1"/>
  <c r="F1510" s="1"/>
  <c r="E1506"/>
  <c r="F1506" s="1"/>
  <c r="E1505"/>
  <c r="F1505" s="1"/>
  <c r="E1497"/>
  <c r="F1497" s="1"/>
  <c r="E1496"/>
  <c r="F1496"/>
  <c r="E1495"/>
  <c r="F1495" s="1"/>
  <c r="E1494"/>
  <c r="F1494" s="1"/>
  <c r="F1498" s="1"/>
  <c r="E1486"/>
  <c r="F1486" s="1"/>
  <c r="E1485"/>
  <c r="F1485"/>
  <c r="F1488" s="1"/>
  <c r="E1484"/>
  <c r="F1484" s="1"/>
  <c r="E1483"/>
  <c r="F1483" s="1"/>
  <c r="E1475"/>
  <c r="F1475" s="1"/>
  <c r="E1474"/>
  <c r="F1474" s="1"/>
  <c r="F1477" s="1"/>
  <c r="E1473"/>
  <c r="F1473" s="1"/>
  <c r="E1472"/>
  <c r="F1472" s="1"/>
  <c r="F1476" s="1"/>
  <c r="E1464"/>
  <c r="F1464" s="1"/>
  <c r="E1463"/>
  <c r="F1463" s="1"/>
  <c r="F1466" s="1"/>
  <c r="E1462"/>
  <c r="F1462" s="1"/>
  <c r="E1461"/>
  <c r="F1461" s="1"/>
  <c r="F1465" s="1"/>
  <c r="E1453"/>
  <c r="F1453" s="1"/>
  <c r="E1452"/>
  <c r="F1452"/>
  <c r="E1451"/>
  <c r="F1451" s="1"/>
  <c r="E1450"/>
  <c r="F1450" s="1"/>
  <c r="F1454" s="1"/>
  <c r="E1442"/>
  <c r="F1442" s="1"/>
  <c r="F1444" s="1"/>
  <c r="E1441"/>
  <c r="F1441" s="1"/>
  <c r="E1440"/>
  <c r="F1440" s="1"/>
  <c r="F1443" s="1"/>
  <c r="F1445" s="1"/>
  <c r="H1445" s="1"/>
  <c r="E1432"/>
  <c r="F1432" s="1"/>
  <c r="E1431"/>
  <c r="F1431" s="1"/>
  <c r="E1430"/>
  <c r="F1430" s="1"/>
  <c r="E1429"/>
  <c r="F1429" s="1"/>
  <c r="E1428"/>
  <c r="F1428" s="1"/>
  <c r="E1420"/>
  <c r="F1420" s="1"/>
  <c r="E1419"/>
  <c r="F1419" s="1"/>
  <c r="E1418"/>
  <c r="F1418" s="1"/>
  <c r="F1422" s="1"/>
  <c r="E1417"/>
  <c r="F1417" s="1"/>
  <c r="E1416"/>
  <c r="F1416" s="1"/>
  <c r="E1408"/>
  <c r="F1408" s="1"/>
  <c r="E1407"/>
  <c r="F1407" s="1"/>
  <c r="F1410" s="1"/>
  <c r="E1406"/>
  <c r="F1406" s="1"/>
  <c r="E1405"/>
  <c r="F1405" s="1"/>
  <c r="E1397"/>
  <c r="F1397" s="1"/>
  <c r="E1396"/>
  <c r="F1396" s="1"/>
  <c r="E1395"/>
  <c r="F1395" s="1"/>
  <c r="E1394"/>
  <c r="F1394" s="1"/>
  <c r="E1393"/>
  <c r="F1393" s="1"/>
  <c r="E1385"/>
  <c r="F1385" s="1"/>
  <c r="E1384"/>
  <c r="F1384" s="1"/>
  <c r="E1383"/>
  <c r="F1383" s="1"/>
  <c r="E1382"/>
  <c r="F1382" s="1"/>
  <c r="E1381"/>
  <c r="F1381" s="1"/>
  <c r="F1386" s="1"/>
  <c r="E1373"/>
  <c r="F1373" s="1"/>
  <c r="E1372"/>
  <c r="F1372" s="1"/>
  <c r="E1371"/>
  <c r="F1371" s="1"/>
  <c r="E1370"/>
  <c r="F1370" s="1"/>
  <c r="E1369"/>
  <c r="F1369" s="1"/>
  <c r="E1361"/>
  <c r="F1361" s="1"/>
  <c r="E1360"/>
  <c r="F1360" s="1"/>
  <c r="E1359"/>
  <c r="F1359" s="1"/>
  <c r="F1363" s="1"/>
  <c r="E1358"/>
  <c r="F1358" s="1"/>
  <c r="E1357"/>
  <c r="F1357" s="1"/>
  <c r="E1349"/>
  <c r="F1349" s="1"/>
  <c r="E1348"/>
  <c r="F1348" s="1"/>
  <c r="E1347"/>
  <c r="F1347" s="1"/>
  <c r="E1346"/>
  <c r="F1346" s="1"/>
  <c r="E1345"/>
  <c r="F1345" s="1"/>
  <c r="E1337"/>
  <c r="F1337" s="1"/>
  <c r="E1336"/>
  <c r="F1336" s="1"/>
  <c r="E1335"/>
  <c r="F1335" s="1"/>
  <c r="E1334"/>
  <c r="F1334" s="1"/>
  <c r="E1333"/>
  <c r="F1333" s="1"/>
  <c r="F1338" s="1"/>
  <c r="E1325"/>
  <c r="F1325" s="1"/>
  <c r="E1324"/>
  <c r="F1324" s="1"/>
  <c r="E1323"/>
  <c r="F1323" s="1"/>
  <c r="E1322"/>
  <c r="F1322" s="1"/>
  <c r="F1326" s="1"/>
  <c r="E1321"/>
  <c r="F1321" s="1"/>
  <c r="E1313"/>
  <c r="F1313" s="1"/>
  <c r="E1312"/>
  <c r="F1312" s="1"/>
  <c r="E1311"/>
  <c r="F1311" s="1"/>
  <c r="F1315" s="1"/>
  <c r="E1310"/>
  <c r="F1310" s="1"/>
  <c r="E1309"/>
  <c r="F1309" s="1"/>
  <c r="E1301"/>
  <c r="F1301" s="1"/>
  <c r="E1300"/>
  <c r="F1300" s="1"/>
  <c r="E1299"/>
  <c r="F1299" s="1"/>
  <c r="E1298"/>
  <c r="F1298" s="1"/>
  <c r="E1297"/>
  <c r="F1297" s="1"/>
  <c r="E1289"/>
  <c r="F1289" s="1"/>
  <c r="E1288"/>
  <c r="F1288" s="1"/>
  <c r="E1287"/>
  <c r="F1287" s="1"/>
  <c r="E1286"/>
  <c r="F1286" s="1"/>
  <c r="E1285"/>
  <c r="F1285" s="1"/>
  <c r="F1290" s="1"/>
  <c r="E1277"/>
  <c r="F1277" s="1"/>
  <c r="F1279" s="1"/>
  <c r="E1276"/>
  <c r="F1276" s="1"/>
  <c r="E1275"/>
  <c r="F1275" s="1"/>
  <c r="E1274"/>
  <c r="F1274" s="1"/>
  <c r="E1273"/>
  <c r="F1273" s="1"/>
  <c r="E1265"/>
  <c r="F1265" s="1"/>
  <c r="E1264"/>
  <c r="F1264" s="1"/>
  <c r="E1263"/>
  <c r="F1263" s="1"/>
  <c r="F1267" s="1"/>
  <c r="E1262"/>
  <c r="F1262" s="1"/>
  <c r="F1266" s="1"/>
  <c r="E1261"/>
  <c r="F1261" s="1"/>
  <c r="E1253"/>
  <c r="F1253" s="1"/>
  <c r="E1252"/>
  <c r="F1252" s="1"/>
  <c r="E1251"/>
  <c r="F1251" s="1"/>
  <c r="E1250"/>
  <c r="F1250" s="1"/>
  <c r="E1249"/>
  <c r="F1249" s="1"/>
  <c r="E1241"/>
  <c r="F1241" s="1"/>
  <c r="E1240"/>
  <c r="F1240" s="1"/>
  <c r="E1239"/>
  <c r="F1239" s="1"/>
  <c r="E1238"/>
  <c r="F1238" s="1"/>
  <c r="E1230"/>
  <c r="F1230" s="1"/>
  <c r="E1229"/>
  <c r="F1229" s="1"/>
  <c r="E1228"/>
  <c r="F1228" s="1"/>
  <c r="E1227"/>
  <c r="F1227" s="1"/>
  <c r="E1226"/>
  <c r="F1226" s="1"/>
  <c r="E1218"/>
  <c r="F1218" s="1"/>
  <c r="E1217"/>
  <c r="F1217" s="1"/>
  <c r="E1216"/>
  <c r="F1216" s="1"/>
  <c r="E1215"/>
  <c r="F1215" s="1"/>
  <c r="E1214"/>
  <c r="F1214" s="1"/>
  <c r="E1206"/>
  <c r="F1206" s="1"/>
  <c r="E1205"/>
  <c r="F1205" s="1"/>
  <c r="E1204"/>
  <c r="F1204" s="1"/>
  <c r="E1203"/>
  <c r="F1203" s="1"/>
  <c r="E1202"/>
  <c r="F1202" s="1"/>
  <c r="E1190"/>
  <c r="F1190" s="1"/>
  <c r="F1195" s="1"/>
  <c r="E1191"/>
  <c r="F1191" s="1"/>
  <c r="E1192"/>
  <c r="F1192" s="1"/>
  <c r="E1193"/>
  <c r="F1193" s="1"/>
  <c r="E1194"/>
  <c r="F1194" s="1"/>
  <c r="E1182"/>
  <c r="F1182" s="1"/>
  <c r="E1181"/>
  <c r="F1181" s="1"/>
  <c r="E1180"/>
  <c r="F1180" s="1"/>
  <c r="E1179"/>
  <c r="F1179" s="1"/>
  <c r="E1171"/>
  <c r="F1171" s="1"/>
  <c r="E1170"/>
  <c r="F1170" s="1"/>
  <c r="E1169"/>
  <c r="F1169" s="1"/>
  <c r="E1168"/>
  <c r="F1168" s="1"/>
  <c r="F1172" s="1"/>
  <c r="E1160"/>
  <c r="F1160" s="1"/>
  <c r="F1162" s="1"/>
  <c r="E1159"/>
  <c r="F1159" s="1"/>
  <c r="E1158"/>
  <c r="F1158" s="1"/>
  <c r="E1157"/>
  <c r="F1157" s="1"/>
  <c r="E1149"/>
  <c r="F1149" s="1"/>
  <c r="E1148"/>
  <c r="F1148" s="1"/>
  <c r="E1147"/>
  <c r="F1147" s="1"/>
  <c r="E1146"/>
  <c r="F1146" s="1"/>
  <c r="E1145"/>
  <c r="F1145" s="1"/>
  <c r="F1150" s="1"/>
  <c r="E1144"/>
  <c r="F1144" s="1"/>
  <c r="E1136"/>
  <c r="F1136" s="1"/>
  <c r="E1135"/>
  <c r="F1135" s="1"/>
  <c r="E1134"/>
  <c r="F1134" s="1"/>
  <c r="E1133"/>
  <c r="F1133" s="1"/>
  <c r="E1132"/>
  <c r="F1132" s="1"/>
  <c r="E1131"/>
  <c r="F1131" s="1"/>
  <c r="E1130"/>
  <c r="F1130" s="1"/>
  <c r="E1129"/>
  <c r="F1129" s="1"/>
  <c r="E1128"/>
  <c r="F1128"/>
  <c r="F1138" s="1"/>
  <c r="E1120"/>
  <c r="F1120" s="1"/>
  <c r="E1119"/>
  <c r="F1119" s="1"/>
  <c r="E1118"/>
  <c r="F1118" s="1"/>
  <c r="E1117"/>
  <c r="F1117" s="1"/>
  <c r="E1116"/>
  <c r="F1116" s="1"/>
  <c r="E1115"/>
  <c r="F1115" s="1"/>
  <c r="E1107"/>
  <c r="F1107" s="1"/>
  <c r="E1106"/>
  <c r="F1106" s="1"/>
  <c r="E1105"/>
  <c r="F1105" s="1"/>
  <c r="E1104"/>
  <c r="F1104" s="1"/>
  <c r="E1103"/>
  <c r="F1103" s="1"/>
  <c r="E1102"/>
  <c r="F1102" s="1"/>
  <c r="E1094"/>
  <c r="F1094" s="1"/>
  <c r="E1093"/>
  <c r="F1093" s="1"/>
  <c r="E1092"/>
  <c r="F1092" s="1"/>
  <c r="E1091"/>
  <c r="F1091" s="1"/>
  <c r="F1096" s="1"/>
  <c r="E1090"/>
  <c r="F1090" s="1"/>
  <c r="E1089"/>
  <c r="F1089" s="1"/>
  <c r="E1081"/>
  <c r="F1081" s="1"/>
  <c r="E1080"/>
  <c r="F1080" s="1"/>
  <c r="E1079"/>
  <c r="F1079" s="1"/>
  <c r="E1078"/>
  <c r="F1078" s="1"/>
  <c r="F1083" s="1"/>
  <c r="E1077"/>
  <c r="F1077" s="1"/>
  <c r="E1076"/>
  <c r="F1076" s="1"/>
  <c r="E1068"/>
  <c r="F1068" s="1"/>
  <c r="E1067"/>
  <c r="F1067" s="1"/>
  <c r="F1070" s="1"/>
  <c r="E1066"/>
  <c r="F1066" s="1"/>
  <c r="E1065"/>
  <c r="F1065" s="1"/>
  <c r="E1064"/>
  <c r="F1064" s="1"/>
  <c r="E1063"/>
  <c r="F1063" s="1"/>
  <c r="F1069" s="1"/>
  <c r="E1051"/>
  <c r="F1051" s="1"/>
  <c r="E1050"/>
  <c r="F1050" s="1"/>
  <c r="E1049"/>
  <c r="F1049" s="1"/>
  <c r="E1048"/>
  <c r="F1048" s="1"/>
  <c r="E1040"/>
  <c r="F1040" s="1"/>
  <c r="E1039"/>
  <c r="F1039" s="1"/>
  <c r="E1038"/>
  <c r="F1038" s="1"/>
  <c r="E1037"/>
  <c r="F1037" s="1"/>
  <c r="F1041" s="1"/>
  <c r="E1036"/>
  <c r="F1036" s="1"/>
  <c r="E1028"/>
  <c r="F1028" s="1"/>
  <c r="E1027"/>
  <c r="F1027" s="1"/>
  <c r="E1026"/>
  <c r="F1026" s="1"/>
  <c r="E1025"/>
  <c r="F1025" s="1"/>
  <c r="E1024"/>
  <c r="F1024" s="1"/>
  <c r="E1016"/>
  <c r="F1016" s="1"/>
  <c r="E1015"/>
  <c r="F1015" s="1"/>
  <c r="E1014"/>
  <c r="F1014" s="1"/>
  <c r="E1013"/>
  <c r="F1013" s="1"/>
  <c r="E1012"/>
  <c r="F1012" s="1"/>
  <c r="E1004"/>
  <c r="F1004" s="1"/>
  <c r="E1003"/>
  <c r="F1003" s="1"/>
  <c r="E1002"/>
  <c r="F1002" s="1"/>
  <c r="E1001"/>
  <c r="F1001" s="1"/>
  <c r="E1000"/>
  <c r="F1000" s="1"/>
  <c r="F1005" s="1"/>
  <c r="E992"/>
  <c r="F992" s="1"/>
  <c r="E991"/>
  <c r="F991" s="1"/>
  <c r="E990"/>
  <c r="F990" s="1"/>
  <c r="E989"/>
  <c r="F989" s="1"/>
  <c r="E988"/>
  <c r="F988" s="1"/>
  <c r="E980"/>
  <c r="F980" s="1"/>
  <c r="E979"/>
  <c r="F979" s="1"/>
  <c r="E978"/>
  <c r="F978" s="1"/>
  <c r="E977"/>
  <c r="F977" s="1"/>
  <c r="E976"/>
  <c r="F976" s="1"/>
  <c r="E968"/>
  <c r="F968" s="1"/>
  <c r="E967"/>
  <c r="F967" s="1"/>
  <c r="E966"/>
  <c r="F966" s="1"/>
  <c r="E965"/>
  <c r="F965" s="1"/>
  <c r="E964"/>
  <c r="F964" s="1"/>
  <c r="E963"/>
  <c r="F963" s="1"/>
  <c r="E962"/>
  <c r="F962" s="1"/>
  <c r="E961"/>
  <c r="F961" s="1"/>
  <c r="E960"/>
  <c r="F960" s="1"/>
  <c r="E959"/>
  <c r="F959" s="1"/>
  <c r="E951"/>
  <c r="F951" s="1"/>
  <c r="E950"/>
  <c r="F950" s="1"/>
  <c r="E949"/>
  <c r="F949" s="1"/>
  <c r="F952" s="1"/>
  <c r="E948"/>
  <c r="F948" s="1"/>
  <c r="E940"/>
  <c r="F940" s="1"/>
  <c r="E939"/>
  <c r="F939" s="1"/>
  <c r="E938"/>
  <c r="F938" s="1"/>
  <c r="E937"/>
  <c r="F937" s="1"/>
  <c r="E925"/>
  <c r="F925" s="1"/>
  <c r="E924"/>
  <c r="F924" s="1"/>
  <c r="E923"/>
  <c r="F923" s="1"/>
  <c r="E922"/>
  <c r="F922" s="1"/>
  <c r="E921"/>
  <c r="F921" s="1"/>
  <c r="E913"/>
  <c r="F913" s="1"/>
  <c r="E912"/>
  <c r="F912" s="1"/>
  <c r="F915" s="1"/>
  <c r="E911"/>
  <c r="F911" s="1"/>
  <c r="E910"/>
  <c r="F910" s="1"/>
  <c r="E909"/>
  <c r="F909" s="1"/>
  <c r="E901"/>
  <c r="F901" s="1"/>
  <c r="E900"/>
  <c r="F900" s="1"/>
  <c r="E899"/>
  <c r="F899" s="1"/>
  <c r="E898"/>
  <c r="F898" s="1"/>
  <c r="E897"/>
  <c r="F897" s="1"/>
  <c r="E889"/>
  <c r="F889" s="1"/>
  <c r="E888"/>
  <c r="F888" s="1"/>
  <c r="E887"/>
  <c r="F887" s="1"/>
  <c r="E886"/>
  <c r="F886" s="1"/>
  <c r="E885"/>
  <c r="F885" s="1"/>
  <c r="E877"/>
  <c r="F877" s="1"/>
  <c r="E876"/>
  <c r="F876" s="1"/>
  <c r="E875"/>
  <c r="F875" s="1"/>
  <c r="F879" s="1"/>
  <c r="E867"/>
  <c r="F867" s="1"/>
  <c r="F868" s="1"/>
  <c r="E866"/>
  <c r="F866" s="1"/>
  <c r="E865"/>
  <c r="F865" s="1"/>
  <c r="F869" s="1"/>
  <c r="E857"/>
  <c r="F857" s="1"/>
  <c r="E856"/>
  <c r="F856" s="1"/>
  <c r="E855"/>
  <c r="F855"/>
  <c r="F859" s="1"/>
  <c r="E847"/>
  <c r="F847" s="1"/>
  <c r="F848" s="1"/>
  <c r="E846"/>
  <c r="F846" s="1"/>
  <c r="E845"/>
  <c r="F845" s="1"/>
  <c r="F849"/>
  <c r="E837"/>
  <c r="F837" s="1"/>
  <c r="E836"/>
  <c r="F836" s="1"/>
  <c r="E835"/>
  <c r="F835" s="1"/>
  <c r="F839" s="1"/>
  <c r="E827"/>
  <c r="F827" s="1"/>
  <c r="E826"/>
  <c r="F826" s="1"/>
  <c r="E825"/>
  <c r="F825" s="1"/>
  <c r="F829" s="1"/>
  <c r="E817"/>
  <c r="F817" s="1"/>
  <c r="E816"/>
  <c r="F816" s="1"/>
  <c r="F818" s="1"/>
  <c r="F820" s="1"/>
  <c r="E815"/>
  <c r="F815" s="1"/>
  <c r="F819" s="1"/>
  <c r="E793"/>
  <c r="F793" s="1"/>
  <c r="F795" s="1"/>
  <c r="E792"/>
  <c r="F792" s="1"/>
  <c r="E791"/>
  <c r="F791" s="1"/>
  <c r="E783"/>
  <c r="F783" s="1"/>
  <c r="E782"/>
  <c r="F782" s="1"/>
  <c r="E781"/>
  <c r="F781" s="1"/>
  <c r="E780"/>
  <c r="F780" s="1"/>
  <c r="E779"/>
  <c r="F779" s="1"/>
  <c r="E767"/>
  <c r="F767" s="1"/>
  <c r="E766"/>
  <c r="F766" s="1"/>
  <c r="E765"/>
  <c r="F765" s="1"/>
  <c r="E764"/>
  <c r="F764" s="1"/>
  <c r="E763"/>
  <c r="F763" s="1"/>
  <c r="E755"/>
  <c r="F755" s="1"/>
  <c r="E754"/>
  <c r="F754" s="1"/>
  <c r="E753"/>
  <c r="F753" s="1"/>
  <c r="E752"/>
  <c r="F752" s="1"/>
  <c r="F756" s="1"/>
  <c r="E751"/>
  <c r="F751" s="1"/>
  <c r="E743"/>
  <c r="F743" s="1"/>
  <c r="E742"/>
  <c r="F742" s="1"/>
  <c r="E741"/>
  <c r="F741" s="1"/>
  <c r="E740"/>
  <c r="F740" s="1"/>
  <c r="E739"/>
  <c r="F739" s="1"/>
  <c r="E731"/>
  <c r="F731" s="1"/>
  <c r="E730"/>
  <c r="F730" s="1"/>
  <c r="E729"/>
  <c r="F729" s="1"/>
  <c r="E728"/>
  <c r="F728" s="1"/>
  <c r="F732" s="1"/>
  <c r="F733" s="1"/>
  <c r="F734" s="1"/>
  <c r="H734" s="1"/>
  <c r="E727"/>
  <c r="F727" s="1"/>
  <c r="E718"/>
  <c r="F718" s="1"/>
  <c r="E717"/>
  <c r="F717" s="1"/>
  <c r="E716"/>
  <c r="F716" s="1"/>
  <c r="E715"/>
  <c r="F715" s="1"/>
  <c r="E703"/>
  <c r="F703" s="1"/>
  <c r="E702"/>
  <c r="F702" s="1"/>
  <c r="E701"/>
  <c r="F701" s="1"/>
  <c r="E700"/>
  <c r="F700" s="1"/>
  <c r="E699"/>
  <c r="F699" s="1"/>
  <c r="E698"/>
  <c r="F698" s="1"/>
  <c r="E690"/>
  <c r="F690" s="1"/>
  <c r="E689"/>
  <c r="F689" s="1"/>
  <c r="E688"/>
  <c r="F688" s="1"/>
  <c r="E687"/>
  <c r="F687" s="1"/>
  <c r="E675"/>
  <c r="F675" s="1"/>
  <c r="E674"/>
  <c r="F674" s="1"/>
  <c r="E673"/>
  <c r="F673" s="1"/>
  <c r="E672"/>
  <c r="F672" s="1"/>
  <c r="E671"/>
  <c r="F671" s="1"/>
  <c r="E670"/>
  <c r="F670" s="1"/>
  <c r="E669"/>
  <c r="F669" s="1"/>
  <c r="E668"/>
  <c r="F668" s="1"/>
  <c r="E667"/>
  <c r="F667" s="1"/>
  <c r="E659"/>
  <c r="F659" s="1"/>
  <c r="E658"/>
  <c r="F658" s="1"/>
  <c r="E657"/>
  <c r="F657" s="1"/>
  <c r="E656"/>
  <c r="F656" s="1"/>
  <c r="E655"/>
  <c r="F655" s="1"/>
  <c r="E654"/>
  <c r="F654" s="1"/>
  <c r="E653"/>
  <c r="F653" s="1"/>
  <c r="E652"/>
  <c r="F652" s="1"/>
  <c r="E651"/>
  <c r="F651" s="1"/>
  <c r="E650"/>
  <c r="F650" s="1"/>
  <c r="E649"/>
  <c r="F649" s="1"/>
  <c r="E648"/>
  <c r="F648" s="1"/>
  <c r="E647"/>
  <c r="F647" s="1"/>
  <c r="E646"/>
  <c r="F646" s="1"/>
  <c r="E645"/>
  <c r="F645" s="1"/>
  <c r="E637"/>
  <c r="F637" s="1"/>
  <c r="E636"/>
  <c r="F636" s="1"/>
  <c r="E635"/>
  <c r="F635" s="1"/>
  <c r="E634"/>
  <c r="F634" s="1"/>
  <c r="E633"/>
  <c r="F633" s="1"/>
  <c r="F638" s="1"/>
  <c r="E632"/>
  <c r="F632" s="1"/>
  <c r="E624"/>
  <c r="F624" s="1"/>
  <c r="E623"/>
  <c r="F623" s="1"/>
  <c r="E622"/>
  <c r="F622" s="1"/>
  <c r="E621"/>
  <c r="F621" s="1"/>
  <c r="E620"/>
  <c r="F620" s="1"/>
  <c r="E612"/>
  <c r="F612" s="1"/>
  <c r="E611"/>
  <c r="F611" s="1"/>
  <c r="E610"/>
  <c r="F610" s="1"/>
  <c r="E609"/>
  <c r="F609" s="1"/>
  <c r="E608"/>
  <c r="F608" s="1"/>
  <c r="E597"/>
  <c r="F597" s="1"/>
  <c r="E596"/>
  <c r="F596" s="1"/>
  <c r="F598" s="1"/>
  <c r="F600" s="1"/>
  <c r="H600" s="1"/>
  <c r="H599" s="1"/>
  <c r="E595"/>
  <c r="F595" s="1"/>
  <c r="F599" s="1"/>
  <c r="E587"/>
  <c r="F587" s="1"/>
  <c r="E586"/>
  <c r="F586" s="1"/>
  <c r="E585"/>
  <c r="F585" s="1"/>
  <c r="E584"/>
  <c r="F584" s="1"/>
  <c r="E583"/>
  <c r="F583" s="1"/>
  <c r="E582"/>
  <c r="F582" s="1"/>
  <c r="E574"/>
  <c r="F574" s="1"/>
  <c r="F576" s="1"/>
  <c r="E573"/>
  <c r="F573" s="1"/>
  <c r="F575" s="1"/>
  <c r="E565"/>
  <c r="F565" s="1"/>
  <c r="F567" s="1"/>
  <c r="E564"/>
  <c r="F564" s="1"/>
  <c r="E563"/>
  <c r="F563" s="1"/>
  <c r="E551"/>
  <c r="F551" s="1"/>
  <c r="E550"/>
  <c r="F550" s="1"/>
  <c r="E549"/>
  <c r="F549" s="1"/>
  <c r="F552" s="1"/>
  <c r="E548"/>
  <c r="F548" s="1"/>
  <c r="E540"/>
  <c r="F540" s="1"/>
  <c r="E539"/>
  <c r="F539" s="1"/>
  <c r="E538"/>
  <c r="F538" s="1"/>
  <c r="E537"/>
  <c r="F537" s="1"/>
  <c r="E536"/>
  <c r="F536" s="1"/>
  <c r="E528"/>
  <c r="F528" s="1"/>
  <c r="E527"/>
  <c r="F527" s="1"/>
  <c r="E526"/>
  <c r="F526" s="1"/>
  <c r="E525"/>
  <c r="F525" s="1"/>
  <c r="E524"/>
  <c r="F524" s="1"/>
  <c r="E523"/>
  <c r="F523" s="1"/>
  <c r="E515"/>
  <c r="F515" s="1"/>
  <c r="E514"/>
  <c r="F514" s="1"/>
  <c r="E513"/>
  <c r="F513" s="1"/>
  <c r="E512"/>
  <c r="F512" s="1"/>
  <c r="E511"/>
  <c r="F511" s="1"/>
  <c r="F516" s="1"/>
  <c r="E510"/>
  <c r="F510" s="1"/>
  <c r="E502"/>
  <c r="F502" s="1"/>
  <c r="E501"/>
  <c r="F501" s="1"/>
  <c r="E500"/>
  <c r="F500" s="1"/>
  <c r="E499"/>
  <c r="F499" s="1"/>
  <c r="F503" s="1"/>
  <c r="E498"/>
  <c r="F498" s="1"/>
  <c r="E497"/>
  <c r="F497" s="1"/>
  <c r="E489"/>
  <c r="F489" s="1"/>
  <c r="E488"/>
  <c r="F488" s="1"/>
  <c r="E487"/>
  <c r="F487" s="1"/>
  <c r="E486"/>
  <c r="F486" s="1"/>
  <c r="E485"/>
  <c r="F485" s="1"/>
  <c r="F490" s="1"/>
  <c r="E484"/>
  <c r="F484" s="1"/>
  <c r="E462"/>
  <c r="F462" s="1"/>
  <c r="E461"/>
  <c r="F461" s="1"/>
  <c r="E460"/>
  <c r="F460" s="1"/>
  <c r="E459"/>
  <c r="F459" s="1"/>
  <c r="E458"/>
  <c r="F458" s="1"/>
  <c r="E457"/>
  <c r="F457" s="1"/>
  <c r="E456"/>
  <c r="F456" s="1"/>
  <c r="E455"/>
  <c r="F455" s="1"/>
  <c r="E454"/>
  <c r="F454" s="1"/>
  <c r="E453"/>
  <c r="F453" s="1"/>
  <c r="E452"/>
  <c r="F452" s="1"/>
  <c r="E451"/>
  <c r="F451" s="1"/>
  <c r="B449"/>
  <c r="E443"/>
  <c r="F443" s="1"/>
  <c r="E442"/>
  <c r="F442" s="1"/>
  <c r="E441"/>
  <c r="F441" s="1"/>
  <c r="E440"/>
  <c r="F440" s="1"/>
  <c r="E439"/>
  <c r="F439" s="1"/>
  <c r="E431"/>
  <c r="F431" s="1"/>
  <c r="E430"/>
  <c r="F430" s="1"/>
  <c r="E429"/>
  <c r="F429" s="1"/>
  <c r="E428"/>
  <c r="F428" s="1"/>
  <c r="E427"/>
  <c r="F427" s="1"/>
  <c r="E426"/>
  <c r="F426" s="1"/>
  <c r="E425"/>
  <c r="F425" s="1"/>
  <c r="E424"/>
  <c r="F424" s="1"/>
  <c r="F432" s="1"/>
  <c r="E416"/>
  <c r="F416" s="1"/>
  <c r="E415"/>
  <c r="F415" s="1"/>
  <c r="E414"/>
  <c r="F414" s="1"/>
  <c r="E413"/>
  <c r="F413" s="1"/>
  <c r="E405"/>
  <c r="F405" s="1"/>
  <c r="E404"/>
  <c r="F404" s="1"/>
  <c r="E403"/>
  <c r="F403" s="1"/>
  <c r="E402"/>
  <c r="F402" s="1"/>
  <c r="E401"/>
  <c r="F401" s="1"/>
  <c r="E400"/>
  <c r="F400" s="1"/>
  <c r="E392"/>
  <c r="F392" s="1"/>
  <c r="E391"/>
  <c r="F391" s="1"/>
  <c r="F394" s="1"/>
  <c r="E390"/>
  <c r="F390" s="1"/>
  <c r="E389"/>
  <c r="F389" s="1"/>
  <c r="E388"/>
  <c r="F388" s="1"/>
  <c r="E387"/>
  <c r="F387" s="1"/>
  <c r="F393" s="1"/>
  <c r="E379"/>
  <c r="F379" s="1"/>
  <c r="E378"/>
  <c r="F378" s="1"/>
  <c r="E377"/>
  <c r="F377" s="1"/>
  <c r="E376"/>
  <c r="F376" s="1"/>
  <c r="E368"/>
  <c r="F368" s="1"/>
  <c r="E367"/>
  <c r="F367" s="1"/>
  <c r="E366"/>
  <c r="F366" s="1"/>
  <c r="E365"/>
  <c r="F365" s="1"/>
  <c r="E364"/>
  <c r="F364" s="1"/>
  <c r="E363"/>
  <c r="F363" s="1"/>
  <c r="E355"/>
  <c r="F355" s="1"/>
  <c r="E354"/>
  <c r="F354" s="1"/>
  <c r="E353"/>
  <c r="F353" s="1"/>
  <c r="E352"/>
  <c r="F352" s="1"/>
  <c r="E351"/>
  <c r="F351" s="1"/>
  <c r="E350"/>
  <c r="F350" s="1"/>
  <c r="E349"/>
  <c r="F349" s="1"/>
  <c r="F356" s="1"/>
  <c r="E348"/>
  <c r="F348" s="1"/>
  <c r="E336"/>
  <c r="F336" s="1"/>
  <c r="E335"/>
  <c r="F335" s="1"/>
  <c r="E334"/>
  <c r="F334" s="1"/>
  <c r="E333"/>
  <c r="F333" s="1"/>
  <c r="E332"/>
  <c r="F332" s="1"/>
  <c r="E331"/>
  <c r="F331" s="1"/>
  <c r="E323"/>
  <c r="F323" s="1"/>
  <c r="F324" s="1"/>
  <c r="F326" s="1"/>
  <c r="E315"/>
  <c r="F315" s="1"/>
  <c r="E314"/>
  <c r="F314" s="1"/>
  <c r="E313"/>
  <c r="F313" s="1"/>
  <c r="F317" s="1"/>
  <c r="E305"/>
  <c r="F305" s="1"/>
  <c r="F306" s="1"/>
  <c r="E304"/>
  <c r="F304" s="1"/>
  <c r="E303"/>
  <c r="F303"/>
  <c r="E302"/>
  <c r="F302" s="1"/>
  <c r="E294"/>
  <c r="F294" s="1"/>
  <c r="F295" s="1"/>
  <c r="F297" s="1"/>
  <c r="E286"/>
  <c r="F286" s="1"/>
  <c r="E285"/>
  <c r="F285" s="1"/>
  <c r="E284"/>
  <c r="F284" s="1"/>
  <c r="E283"/>
  <c r="F283" s="1"/>
  <c r="E282"/>
  <c r="F282" s="1"/>
  <c r="E281"/>
  <c r="F281" s="1"/>
  <c r="F287" s="1"/>
  <c r="E280"/>
  <c r="F280" s="1"/>
  <c r="E272"/>
  <c r="F272" s="1"/>
  <c r="F274" s="1"/>
  <c r="E271"/>
  <c r="F271" s="1"/>
  <c r="E270"/>
  <c r="F270" s="1"/>
  <c r="E269"/>
  <c r="F269" s="1"/>
  <c r="E261"/>
  <c r="F261" s="1"/>
  <c r="E260"/>
  <c r="F260" s="1"/>
  <c r="E259"/>
  <c r="F259"/>
  <c r="E258"/>
  <c r="F258" s="1"/>
  <c r="E257"/>
  <c r="F257" s="1"/>
  <c r="F262" s="1"/>
  <c r="E256"/>
  <c r="F256" s="1"/>
  <c r="E244"/>
  <c r="F244" s="1"/>
  <c r="E243"/>
  <c r="F243" s="1"/>
  <c r="E242"/>
  <c r="F242" s="1"/>
  <c r="E241"/>
  <c r="F241" s="1"/>
  <c r="E240"/>
  <c r="F240" s="1"/>
  <c r="F246" s="1"/>
  <c r="B238"/>
  <c r="E232"/>
  <c r="F232" s="1"/>
  <c r="F235" s="1"/>
  <c r="E224"/>
  <c r="F224" s="1"/>
  <c r="E223"/>
  <c r="F223" s="1"/>
  <c r="E222"/>
  <c r="F222" s="1"/>
  <c r="E221"/>
  <c r="F221" s="1"/>
  <c r="E220"/>
  <c r="F220" s="1"/>
  <c r="E219"/>
  <c r="F219" s="1"/>
  <c r="F225" s="1"/>
  <c r="E211"/>
  <c r="F211" s="1"/>
  <c r="F212" s="1"/>
  <c r="E210"/>
  <c r="F210" s="1"/>
  <c r="F213" s="1"/>
  <c r="H205"/>
  <c r="F203"/>
  <c r="E202"/>
  <c r="F202" s="1"/>
  <c r="F204" s="1"/>
  <c r="H197"/>
  <c r="E194"/>
  <c r="F194" s="1"/>
  <c r="F195" s="1"/>
  <c r="F197" s="1"/>
  <c r="E186"/>
  <c r="F186" s="1"/>
  <c r="F188" s="1"/>
  <c r="E185"/>
  <c r="F185" s="1"/>
  <c r="F187" s="1"/>
  <c r="E177"/>
  <c r="F177" s="1"/>
  <c r="F179" s="1"/>
  <c r="E176"/>
  <c r="F176" s="1"/>
  <c r="F178" s="1"/>
  <c r="H167"/>
  <c r="H159"/>
  <c r="E134"/>
  <c r="F134" s="1"/>
  <c r="E133"/>
  <c r="F133" s="1"/>
  <c r="E132"/>
  <c r="F132" s="1"/>
  <c r="E131"/>
  <c r="F131" s="1"/>
  <c r="E130"/>
  <c r="F130" s="1"/>
  <c r="F135" s="1"/>
  <c r="E129"/>
  <c r="F129" s="1"/>
  <c r="E85"/>
  <c r="F85" s="1"/>
  <c r="H68"/>
  <c r="E68" s="1"/>
  <c r="F68" s="1"/>
  <c r="E59"/>
  <c r="F59" s="1"/>
  <c r="E15"/>
  <c r="F15" s="1"/>
  <c r="F16" s="1"/>
  <c r="E14"/>
  <c r="F14" s="1"/>
  <c r="F17" s="1"/>
  <c r="B27" i="9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A2"/>
  <c r="G38" i="8"/>
  <c r="F38"/>
  <c r="G31"/>
  <c r="F31"/>
  <c r="G19"/>
  <c r="F19"/>
  <c r="F41" s="1"/>
  <c r="G22" i="7"/>
  <c r="B3005" i="5"/>
  <c r="B2984"/>
  <c r="E2986"/>
  <c r="F2986" s="1"/>
  <c r="F2988" s="1"/>
  <c r="F2989" s="1"/>
  <c r="H2978"/>
  <c r="E2978" s="1"/>
  <c r="F2978" s="1"/>
  <c r="F2980" s="1"/>
  <c r="F2981" s="1"/>
  <c r="B2976"/>
  <c r="B2978" s="1"/>
  <c r="E2970"/>
  <c r="F2970" s="1"/>
  <c r="F2972" s="1"/>
  <c r="F2973" s="1"/>
  <c r="B2968"/>
  <c r="B2960"/>
  <c r="B2952"/>
  <c r="B2944"/>
  <c r="B2936"/>
  <c r="B2938" s="1"/>
  <c r="B2928"/>
  <c r="B2930" s="1"/>
  <c r="B2920"/>
  <c r="B2922" s="1"/>
  <c r="B2892"/>
  <c r="B2881"/>
  <c r="B2872"/>
  <c r="B2863"/>
  <c r="B2854"/>
  <c r="B2845"/>
  <c r="B2824"/>
  <c r="B2801"/>
  <c r="B2792"/>
  <c r="B2662"/>
  <c r="B2666" s="1"/>
  <c r="B2652"/>
  <c r="B2656" s="1"/>
  <c r="B2642"/>
  <c r="B2646" s="1"/>
  <c r="B2613"/>
  <c r="B2600"/>
  <c r="F2582"/>
  <c r="F2574"/>
  <c r="B2550"/>
  <c r="B2554" s="1"/>
  <c r="B2540"/>
  <c r="B2544" s="1"/>
  <c r="B2530"/>
  <c r="B2534" s="1"/>
  <c r="B2520"/>
  <c r="B2524" s="1"/>
  <c r="B2510"/>
  <c r="B2514" s="1"/>
  <c r="B2500"/>
  <c r="B2504" s="1"/>
  <c r="B2490"/>
  <c r="B2494" s="1"/>
  <c r="B2480"/>
  <c r="B2484" s="1"/>
  <c r="B2470"/>
  <c r="B2474" s="1"/>
  <c r="B2460"/>
  <c r="B2464" s="1"/>
  <c r="B2450"/>
  <c r="B2454" s="1"/>
  <c r="B2440"/>
  <c r="B2444" s="1"/>
  <c r="B2430"/>
  <c r="B2434" s="1"/>
  <c r="B2420"/>
  <c r="B2424" s="1"/>
  <c r="B2410"/>
  <c r="B2414" s="1"/>
  <c r="B2400"/>
  <c r="B2404" s="1"/>
  <c r="B2390"/>
  <c r="B2394" s="1"/>
  <c r="B2380"/>
  <c r="B2384" s="1"/>
  <c r="B2370"/>
  <c r="B2374" s="1"/>
  <c r="B2360"/>
  <c r="B2364" s="1"/>
  <c r="B2347"/>
  <c r="B2350" s="1"/>
  <c r="B2326"/>
  <c r="B2330" s="1"/>
  <c r="B2280"/>
  <c r="B2284" s="1"/>
  <c r="B2270"/>
  <c r="B2274" s="1"/>
  <c r="B2256"/>
  <c r="B2260" s="1"/>
  <c r="B2246"/>
  <c r="B2250" s="1"/>
  <c r="B2236"/>
  <c r="B2240" s="1"/>
  <c r="B2190"/>
  <c r="B2194" s="1"/>
  <c r="B2180"/>
  <c r="B2184" s="1"/>
  <c r="B2170"/>
  <c r="B2174" s="1"/>
  <c r="B2149"/>
  <c r="B2153" s="1"/>
  <c r="B2139"/>
  <c r="B2143" s="1"/>
  <c r="B2129"/>
  <c r="B2133" s="1"/>
  <c r="B2099"/>
  <c r="B2103" s="1"/>
  <c r="F2091"/>
  <c r="F2092" s="1"/>
  <c r="F2083"/>
  <c r="F2084" s="1"/>
  <c r="B2069"/>
  <c r="B2073" s="1"/>
  <c r="B2059"/>
  <c r="B2063" s="1"/>
  <c r="B2039"/>
  <c r="B2043" s="1"/>
  <c r="B2029"/>
  <c r="B2033" s="1"/>
  <c r="B2009"/>
  <c r="B2013" s="1"/>
  <c r="B2000"/>
  <c r="B2003" s="1"/>
  <c r="B1990"/>
  <c r="B1994" s="1"/>
  <c r="B1981"/>
  <c r="B1984" s="1"/>
  <c r="B1972"/>
  <c r="B1975" s="1"/>
  <c r="B1963"/>
  <c r="B1966" s="1"/>
  <c r="B1954"/>
  <c r="B1957" s="1"/>
  <c r="B1945"/>
  <c r="B1948" s="1"/>
  <c r="B1915"/>
  <c r="B1919" s="1"/>
  <c r="B1774"/>
  <c r="B1778" s="1"/>
  <c r="B1764"/>
  <c r="B1768" s="1"/>
  <c r="F1720"/>
  <c r="B1706"/>
  <c r="B1710" s="1"/>
  <c r="B1694"/>
  <c r="B1699" s="1"/>
  <c r="B1658"/>
  <c r="B1663" s="1"/>
  <c r="B1646"/>
  <c r="B1651" s="1"/>
  <c r="B1634"/>
  <c r="B1639" s="1"/>
  <c r="B1622"/>
  <c r="B1627" s="1"/>
  <c r="B1562"/>
  <c r="B1567" s="1"/>
  <c r="B1514"/>
  <c r="B1519" s="1"/>
  <c r="B1503"/>
  <c r="B1508" s="1"/>
  <c r="B1481"/>
  <c r="B1486" s="1"/>
  <c r="B1391"/>
  <c r="B1396" s="1"/>
  <c r="B1379"/>
  <c r="B1384" s="1"/>
  <c r="B1331"/>
  <c r="B1336" s="1"/>
  <c r="B1307"/>
  <c r="B1312" s="1"/>
  <c r="B1283"/>
  <c r="B1271"/>
  <c r="B1188"/>
  <c r="B1177"/>
  <c r="B1113"/>
  <c r="B1100"/>
  <c r="B1087"/>
  <c r="B1034"/>
  <c r="B1022"/>
  <c r="B935"/>
  <c r="B919"/>
  <c r="B907"/>
  <c r="B873"/>
  <c r="E806"/>
  <c r="F806" s="1"/>
  <c r="E807"/>
  <c r="F807" s="1"/>
  <c r="E805"/>
  <c r="F805" s="1"/>
  <c r="F809" s="1"/>
  <c r="B789"/>
  <c r="E474"/>
  <c r="F474" s="1"/>
  <c r="E475"/>
  <c r="F475" s="1"/>
  <c r="E476"/>
  <c r="F476" s="1"/>
  <c r="E473"/>
  <c r="F473" s="1"/>
  <c r="B342"/>
  <c r="B170"/>
  <c r="B162"/>
  <c r="E164"/>
  <c r="F164" s="1"/>
  <c r="F165" s="1"/>
  <c r="F167" s="1"/>
  <c r="B154"/>
  <c r="E156"/>
  <c r="F156" s="1"/>
  <c r="F157" s="1"/>
  <c r="F159" s="1"/>
  <c r="E143"/>
  <c r="F143" s="1"/>
  <c r="E144"/>
  <c r="F144" s="1"/>
  <c r="E145"/>
  <c r="F145" s="1"/>
  <c r="E146"/>
  <c r="F146" s="1"/>
  <c r="E147"/>
  <c r="F147" s="1"/>
  <c r="E148"/>
  <c r="F148" s="1"/>
  <c r="E142"/>
  <c r="F142" s="1"/>
  <c r="B140"/>
  <c r="E121"/>
  <c r="F121" s="1"/>
  <c r="E120"/>
  <c r="F120" s="1"/>
  <c r="E119"/>
  <c r="F119" s="1"/>
  <c r="E118"/>
  <c r="F118" s="1"/>
  <c r="E117"/>
  <c r="F117" s="1"/>
  <c r="E116"/>
  <c r="F116" s="1"/>
  <c r="E115"/>
  <c r="F115" s="1"/>
  <c r="E114"/>
  <c r="F11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103"/>
  <c r="F103" s="1"/>
  <c r="E104"/>
  <c r="F104" s="1"/>
  <c r="E105"/>
  <c r="F105" s="1"/>
  <c r="E106"/>
  <c r="F106" s="1"/>
  <c r="E94"/>
  <c r="F94" s="1"/>
  <c r="B91"/>
  <c r="E93"/>
  <c r="F93" s="1"/>
  <c r="F107" s="1"/>
  <c r="E77"/>
  <c r="F77" s="1"/>
  <c r="E78"/>
  <c r="F78" s="1"/>
  <c r="E79"/>
  <c r="F79" s="1"/>
  <c r="E80"/>
  <c r="F80" s="1"/>
  <c r="E81"/>
  <c r="F81" s="1"/>
  <c r="E82"/>
  <c r="F82" s="1"/>
  <c r="E83"/>
  <c r="F83" s="1"/>
  <c r="E84"/>
  <c r="F84" s="1"/>
  <c r="E76"/>
  <c r="F76" s="1"/>
  <c r="F86" s="1"/>
  <c r="B74"/>
  <c r="B65"/>
  <c r="E67"/>
  <c r="F67" s="1"/>
  <c r="E24"/>
  <c r="F24" s="1"/>
  <c r="E25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/>
  <c r="E41"/>
  <c r="F41" s="1"/>
  <c r="E42"/>
  <c r="F42" s="1"/>
  <c r="E43"/>
  <c r="F43" s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/>
  <c r="E57"/>
  <c r="F57" s="1"/>
  <c r="E58"/>
  <c r="F58" s="1"/>
  <c r="E23"/>
  <c r="F23" s="1"/>
  <c r="B21"/>
  <c r="A5"/>
  <c r="O7" i="4"/>
  <c r="O8"/>
  <c r="O9"/>
  <c r="O10"/>
  <c r="O11"/>
  <c r="O12"/>
  <c r="O13"/>
  <c r="O6"/>
  <c r="B2992" i="5"/>
  <c r="B2916"/>
  <c r="B2774"/>
  <c r="B2682"/>
  <c r="B2638"/>
  <c r="B2596"/>
  <c r="B2356"/>
  <c r="B2266"/>
  <c r="B2095"/>
  <c r="B1740"/>
  <c r="B1057"/>
  <c r="B931"/>
  <c r="B799"/>
  <c r="B773"/>
  <c r="B709"/>
  <c r="B603"/>
  <c r="B468"/>
  <c r="B250"/>
  <c r="B8"/>
  <c r="F2946"/>
  <c r="F2947" s="1"/>
  <c r="F2949" s="1"/>
  <c r="F2515"/>
  <c r="G41" i="8"/>
  <c r="G42" s="1"/>
  <c r="E719" i="5"/>
  <c r="F719" s="1"/>
  <c r="F2295"/>
  <c r="F2297" s="1"/>
  <c r="H2297" s="1"/>
  <c r="F2455"/>
  <c r="F2457" s="1"/>
  <c r="H2457" s="1"/>
  <c r="H2456" s="1"/>
  <c r="F1617"/>
  <c r="F2840"/>
  <c r="F1863"/>
  <c r="F1882"/>
  <c r="H1882" s="1"/>
  <c r="F1951"/>
  <c r="H1951" s="1"/>
  <c r="F1960"/>
  <c r="H1960" s="1"/>
  <c r="F1799"/>
  <c r="F2154"/>
  <c r="F2305"/>
  <c r="F2321"/>
  <c r="F1173"/>
  <c r="F1184"/>
  <c r="F1759"/>
  <c r="F1761" s="1"/>
  <c r="H1761" s="1"/>
  <c r="F2733"/>
  <c r="F2735" s="1"/>
  <c r="H2735" s="1"/>
  <c r="H2734" s="1"/>
  <c r="F2365"/>
  <c r="F2205"/>
  <c r="F2207" s="1"/>
  <c r="H2207" s="1"/>
  <c r="H2206" s="1"/>
  <c r="F2723"/>
  <c r="F1995"/>
  <c r="F1997" s="1"/>
  <c r="H1997" s="1"/>
  <c r="H1996" s="1"/>
  <c r="F2809"/>
  <c r="F3020"/>
  <c r="F2769"/>
  <c r="F40" i="8"/>
  <c r="F2251" i="5"/>
  <c r="F1207"/>
  <c r="F1851"/>
  <c r="F2633"/>
  <c r="F2074"/>
  <c r="F2911"/>
  <c r="F2591"/>
  <c r="F214"/>
  <c r="F2575"/>
  <c r="F1398"/>
  <c r="F942"/>
  <c r="F1678"/>
  <c r="F3011"/>
  <c r="H3011" s="1"/>
  <c r="H3010" s="1"/>
  <c r="F529"/>
  <c r="F808"/>
  <c r="G46" i="8"/>
  <c r="F1052" i="5"/>
  <c r="F42" i="8"/>
  <c r="F46" s="1"/>
  <c r="F1487" i="5"/>
  <c r="F1711"/>
  <c r="F2014"/>
  <c r="F2954"/>
  <c r="F2955" s="1"/>
  <c r="F2957" s="1"/>
  <c r="F149"/>
  <c r="F69"/>
  <c r="F71" s="1"/>
  <c r="H71" s="1"/>
  <c r="F1629"/>
  <c r="F1890"/>
  <c r="F1841"/>
  <c r="F2054"/>
  <c r="F784"/>
  <c r="F1302"/>
  <c r="F2343"/>
  <c r="F273" l="1"/>
  <c r="F275" s="1"/>
  <c r="H275" s="1"/>
  <c r="F2745"/>
  <c r="H2745" s="1"/>
  <c r="H2744" s="1"/>
  <c r="F1679"/>
  <c r="H1679" s="1"/>
  <c r="H1678" s="1"/>
  <c r="F1139"/>
  <c r="H1139" s="1"/>
  <c r="H1138" s="1"/>
  <c r="F2307"/>
  <c r="H2307" s="1"/>
  <c r="F2798"/>
  <c r="H2798" s="1"/>
  <c r="H2797" s="1"/>
  <c r="F2820"/>
  <c r="F2821" s="1"/>
  <c r="H2821" s="1"/>
  <c r="F2841"/>
  <c r="F2842" s="1"/>
  <c r="H2842" s="1"/>
  <c r="F2016"/>
  <c r="H2016" s="1"/>
  <c r="H2015" s="1"/>
  <c r="F2517"/>
  <c r="H2517" s="1"/>
  <c r="H2516" s="1"/>
  <c r="F122"/>
  <c r="F477"/>
  <c r="F18"/>
  <c r="H18" s="1"/>
  <c r="F338"/>
  <c r="F370"/>
  <c r="F406"/>
  <c r="F408" s="1"/>
  <c r="F407"/>
  <c r="F418"/>
  <c r="F433"/>
  <c r="F445"/>
  <c r="F446" s="1"/>
  <c r="F553"/>
  <c r="F554" s="1"/>
  <c r="H554" s="1"/>
  <c r="H552" s="1"/>
  <c r="F577"/>
  <c r="H577" s="1"/>
  <c r="H576" s="1"/>
  <c r="F625"/>
  <c r="F626" s="1"/>
  <c r="F627" s="1"/>
  <c r="H627" s="1"/>
  <c r="H626" s="1"/>
  <c r="F661"/>
  <c r="F676"/>
  <c r="F890"/>
  <c r="F926"/>
  <c r="F953"/>
  <c r="F954" s="1"/>
  <c r="F981"/>
  <c r="F982" s="1"/>
  <c r="F983" s="1"/>
  <c r="F1029"/>
  <c r="F1137"/>
  <c r="F1987"/>
  <c r="H1987" s="1"/>
  <c r="F2659"/>
  <c r="H2659" s="1"/>
  <c r="H2658" s="1"/>
  <c r="F2712"/>
  <c r="F1174"/>
  <c r="F2056"/>
  <c r="H2056" s="1"/>
  <c r="H2055" s="1"/>
  <c r="F1892"/>
  <c r="H1892" s="1"/>
  <c r="F2725"/>
  <c r="H2725" s="1"/>
  <c r="H2724" s="1"/>
  <c r="F1231"/>
  <c r="F1053"/>
  <c r="F1054" s="1"/>
  <c r="H1054" s="1"/>
  <c r="F530"/>
  <c r="F531" s="1"/>
  <c r="H531" s="1"/>
  <c r="H529" s="1"/>
  <c r="F3021"/>
  <c r="H3021" s="1"/>
  <c r="H3020" s="1"/>
  <c r="F1801"/>
  <c r="H1801" s="1"/>
  <c r="F60"/>
  <c r="F1017"/>
  <c r="F1018" s="1"/>
  <c r="F1019" s="1"/>
  <c r="H1019" s="1"/>
  <c r="H1018" s="1"/>
  <c r="F1242"/>
  <c r="F1594"/>
  <c r="F1618"/>
  <c r="F1630"/>
  <c r="F1666"/>
  <c r="F1701"/>
  <c r="F2165"/>
  <c r="F2185"/>
  <c r="F2187" s="1"/>
  <c r="H2187" s="1"/>
  <c r="H2186" s="1"/>
  <c r="F2353"/>
  <c r="H2353" s="1"/>
  <c r="F136"/>
  <c r="F137" s="1"/>
  <c r="H137" s="1"/>
  <c r="F245"/>
  <c r="F247" s="1"/>
  <c r="H247" s="1"/>
  <c r="F288"/>
  <c r="F463"/>
  <c r="F464" s="1"/>
  <c r="F465" s="1"/>
  <c r="H465" s="1"/>
  <c r="H463" s="1"/>
  <c r="F504"/>
  <c r="F505" s="1"/>
  <c r="H505" s="1"/>
  <c r="H503" s="1"/>
  <c r="F677"/>
  <c r="F678" s="1"/>
  <c r="H678" s="1"/>
  <c r="H677" s="1"/>
  <c r="F870"/>
  <c r="F1291"/>
  <c r="F1779"/>
  <c r="F1781" s="1"/>
  <c r="H1781" s="1"/>
  <c r="F1791"/>
  <c r="H1791" s="1"/>
  <c r="F478"/>
  <c r="F810"/>
  <c r="H810" s="1"/>
  <c r="H809" s="1"/>
  <c r="F180"/>
  <c r="F205"/>
  <c r="F541"/>
  <c r="F542" s="1"/>
  <c r="F543" s="1"/>
  <c r="F566"/>
  <c r="F589"/>
  <c r="F613"/>
  <c r="F705"/>
  <c r="F744"/>
  <c r="F745" s="1"/>
  <c r="F746" s="1"/>
  <c r="H746" s="1"/>
  <c r="F768"/>
  <c r="F769" s="1"/>
  <c r="F770" s="1"/>
  <c r="H770" s="1"/>
  <c r="F785"/>
  <c r="F902"/>
  <c r="F927"/>
  <c r="F941"/>
  <c r="F943" s="1"/>
  <c r="H943" s="1"/>
  <c r="H942" s="1"/>
  <c r="F1082"/>
  <c r="F1084" s="1"/>
  <c r="H1084" s="1"/>
  <c r="F1254"/>
  <c r="F1455"/>
  <c r="F1499"/>
  <c r="F1500" s="1"/>
  <c r="H1500" s="1"/>
  <c r="F1522"/>
  <c r="F1523" s="1"/>
  <c r="H1523" s="1"/>
  <c r="F1534"/>
  <c r="F1535" s="1"/>
  <c r="H1535" s="1"/>
  <c r="F1545"/>
  <c r="F1547" s="1"/>
  <c r="H1547" s="1"/>
  <c r="F1557"/>
  <c r="F1558"/>
  <c r="F1559" s="1"/>
  <c r="H1559" s="1"/>
  <c r="F1582"/>
  <c r="F1607"/>
  <c r="H1607" s="1"/>
  <c r="H1606" s="1"/>
  <c r="F1619"/>
  <c r="H1619" s="1"/>
  <c r="H1618" s="1"/>
  <c r="F1654"/>
  <c r="F1655" s="1"/>
  <c r="H1655" s="1"/>
  <c r="H1654" s="1"/>
  <c r="F1667"/>
  <c r="H1667" s="1"/>
  <c r="H1666" s="1"/>
  <c r="F1702"/>
  <c r="F1108"/>
  <c r="F1121"/>
  <c r="F1122"/>
  <c r="F1219"/>
  <c r="F1255"/>
  <c r="F1256" s="1"/>
  <c r="H1256" s="1"/>
  <c r="F1278"/>
  <c r="F1351"/>
  <c r="F1399"/>
  <c r="F1400" s="1"/>
  <c r="H1400" s="1"/>
  <c r="F1421"/>
  <c r="F1423" s="1"/>
  <c r="H1423" s="1"/>
  <c r="F1433"/>
  <c r="F1435" s="1"/>
  <c r="H1435" s="1"/>
  <c r="F1434"/>
  <c r="F1819"/>
  <c r="F1821" s="1"/>
  <c r="H1821" s="1"/>
  <c r="F1930"/>
  <c r="F1932" s="1"/>
  <c r="H1932" s="1"/>
  <c r="H1931" s="1"/>
  <c r="F1969"/>
  <c r="H1969" s="1"/>
  <c r="F2034"/>
  <c r="F2036" s="1"/>
  <c r="H2036" s="1"/>
  <c r="H2035" s="1"/>
  <c r="F2044"/>
  <c r="F2046" s="1"/>
  <c r="H2046" s="1"/>
  <c r="H2045" s="1"/>
  <c r="F2104"/>
  <c r="F2106" s="1"/>
  <c r="H2106" s="1"/>
  <c r="H2105" s="1"/>
  <c r="F2134"/>
  <c r="F2136" s="1"/>
  <c r="H2136" s="1"/>
  <c r="H2135" s="1"/>
  <c r="F2175"/>
  <c r="F2177" s="1"/>
  <c r="H2177" s="1"/>
  <c r="H2176" s="1"/>
  <c r="F2195"/>
  <c r="F2275"/>
  <c r="F2277" s="1"/>
  <c r="H2277" s="1"/>
  <c r="H2276" s="1"/>
  <c r="F2331"/>
  <c r="F2333" s="1"/>
  <c r="H2333" s="1"/>
  <c r="H2332" s="1"/>
  <c r="F2375"/>
  <c r="F2377" s="1"/>
  <c r="H2377" s="1"/>
  <c r="H2376" s="1"/>
  <c r="F2405"/>
  <c r="F2407" s="1"/>
  <c r="H2407" s="1"/>
  <c r="H2406" s="1"/>
  <c r="F2425"/>
  <c r="F2427" s="1"/>
  <c r="H2427" s="1"/>
  <c r="H2426" s="1"/>
  <c r="F2435"/>
  <c r="F2437" s="1"/>
  <c r="H2437" s="1"/>
  <c r="H2436" s="1"/>
  <c r="F2555"/>
  <c r="F2621"/>
  <c r="F2634"/>
  <c r="F2635" s="1"/>
  <c r="H2635" s="1"/>
  <c r="H2634" s="1"/>
  <c r="F2693"/>
  <c r="F2694" s="1"/>
  <c r="H2694" s="1"/>
  <c r="H2693" s="1"/>
  <c r="F2702"/>
  <c r="F2704" s="1"/>
  <c r="H2704" s="1"/>
  <c r="H2703" s="1"/>
  <c r="F2851"/>
  <c r="H2851" s="1"/>
  <c r="F2887"/>
  <c r="F2898"/>
  <c r="F2900" s="1"/>
  <c r="H2900" s="1"/>
  <c r="F2912"/>
  <c r="F2156"/>
  <c r="H2156" s="1"/>
  <c r="H2155" s="1"/>
  <c r="F2221"/>
  <c r="F2223" s="1"/>
  <c r="H2223" s="1"/>
  <c r="H2222" s="1"/>
  <c r="F2322"/>
  <c r="F2323" s="1"/>
  <c r="H2323" s="1"/>
  <c r="F2415"/>
  <c r="F2417" s="1"/>
  <c r="H2417" s="1"/>
  <c r="H2416" s="1"/>
  <c r="F2445"/>
  <c r="F2447" s="1"/>
  <c r="H2447" s="1"/>
  <c r="H2446" s="1"/>
  <c r="F2485"/>
  <c r="F2487" s="1"/>
  <c r="H2487" s="1"/>
  <c r="H2486" s="1"/>
  <c r="F2497"/>
  <c r="H2497" s="1"/>
  <c r="H2496" s="1"/>
  <c r="F2525"/>
  <c r="F2527" s="1"/>
  <c r="H2527" s="1"/>
  <c r="H2526" s="1"/>
  <c r="F2669"/>
  <c r="H2669" s="1"/>
  <c r="H2668" s="1"/>
  <c r="F2714"/>
  <c r="H2714" s="1"/>
  <c r="H2713" s="1"/>
  <c r="F2756"/>
  <c r="F2757"/>
  <c r="F2770"/>
  <c r="F61"/>
  <c r="F62" s="1"/>
  <c r="H62" s="1"/>
  <c r="F1030"/>
  <c r="F1031" s="1"/>
  <c r="H1031" s="1"/>
  <c r="H1030" s="1"/>
  <c r="F1467"/>
  <c r="H1467" s="1"/>
  <c r="F1489"/>
  <c r="H1489" s="1"/>
  <c r="F2166"/>
  <c r="F1912"/>
  <c r="H1912" s="1"/>
  <c r="H1911" s="1"/>
  <c r="F2593"/>
  <c r="H2593" s="1"/>
  <c r="H2592" s="1"/>
  <c r="F87"/>
  <c r="F88" s="1"/>
  <c r="F108"/>
  <c r="F109" s="1"/>
  <c r="H109" s="1"/>
  <c r="F704"/>
  <c r="F706" s="1"/>
  <c r="H706" s="1"/>
  <c r="H705" s="1"/>
  <c r="F1374"/>
  <c r="F2064"/>
  <c r="F2066" s="1"/>
  <c r="H2066" s="1"/>
  <c r="H2065" s="1"/>
  <c r="F2197"/>
  <c r="H2197" s="1"/>
  <c r="H2196" s="1"/>
  <c r="F1842"/>
  <c r="H1842" s="1"/>
  <c r="F1631"/>
  <c r="H1631" s="1"/>
  <c r="H1630" s="1"/>
  <c r="F1713"/>
  <c r="H1713" s="1"/>
  <c r="H1712" s="1"/>
  <c r="F517"/>
  <c r="F518" s="1"/>
  <c r="H518" s="1"/>
  <c r="H516" s="1"/>
  <c r="F2076"/>
  <c r="H2076" s="1"/>
  <c r="H2075" s="1"/>
  <c r="F850"/>
  <c r="F150"/>
  <c r="F151" s="1"/>
  <c r="F263"/>
  <c r="F264" s="1"/>
  <c r="H264" s="1"/>
  <c r="F307"/>
  <c r="F308" s="1"/>
  <c r="F568"/>
  <c r="H568" s="1"/>
  <c r="H567" s="1"/>
  <c r="F838"/>
  <c r="F1095"/>
  <c r="F1097" s="1"/>
  <c r="H1097" s="1"/>
  <c r="F1109"/>
  <c r="F1110" s="1"/>
  <c r="H1110" s="1"/>
  <c r="F1509"/>
  <c r="F1511" s="1"/>
  <c r="H1511" s="1"/>
  <c r="F1569"/>
  <c r="F1571" s="1"/>
  <c r="H1571" s="1"/>
  <c r="F2024"/>
  <c r="F2026" s="1"/>
  <c r="H2026" s="1"/>
  <c r="H2025" s="1"/>
  <c r="F2477"/>
  <c r="H2477" s="1"/>
  <c r="H2476" s="1"/>
  <c r="F2557"/>
  <c r="H2557" s="1"/>
  <c r="H2556" s="1"/>
  <c r="F2677"/>
  <c r="F2679" s="1"/>
  <c r="H2679" s="1"/>
  <c r="H2678" s="1"/>
  <c r="F1006"/>
  <c r="F1007" s="1"/>
  <c r="H1007" s="1"/>
  <c r="H1006" s="1"/>
  <c r="F1280"/>
  <c r="H1280" s="1"/>
  <c r="F2263"/>
  <c r="H2263" s="1"/>
  <c r="H2262" s="1"/>
  <c r="F2771"/>
  <c r="H2771" s="1"/>
  <c r="H2770" s="1"/>
  <c r="F2889"/>
  <c r="H2889" s="1"/>
  <c r="F840"/>
  <c r="F928"/>
  <c r="H928" s="1"/>
  <c r="H926" s="1"/>
  <c r="F2146"/>
  <c r="H2146" s="1"/>
  <c r="H2145" s="1"/>
  <c r="F479"/>
  <c r="H479" s="1"/>
  <c r="H478" s="1"/>
  <c r="F357"/>
  <c r="F358" s="1"/>
  <c r="F1303"/>
  <c r="F1304" s="1"/>
  <c r="H1304" s="1"/>
  <c r="F1595"/>
  <c r="H1595" s="1"/>
  <c r="H1594" s="1"/>
  <c r="F1641"/>
  <c r="F1643" s="1"/>
  <c r="H1643" s="1"/>
  <c r="H1642" s="1"/>
  <c r="F1689"/>
  <c r="F1691" s="1"/>
  <c r="H1691" s="1"/>
  <c r="H1690" s="1"/>
  <c r="F1940"/>
  <c r="F1942" s="1"/>
  <c r="H1942" s="1"/>
  <c r="H1941" s="1"/>
  <c r="F2124"/>
  <c r="F2126" s="1"/>
  <c r="H2126" s="1"/>
  <c r="H2125" s="1"/>
  <c r="F2342"/>
  <c r="F2344" s="1"/>
  <c r="H2344" s="1"/>
  <c r="H2343" s="1"/>
  <c r="F2465"/>
  <c r="F2467" s="1"/>
  <c r="H2467" s="1"/>
  <c r="H2466" s="1"/>
  <c r="F2545"/>
  <c r="F2547" s="1"/>
  <c r="H2547" s="1"/>
  <c r="H2546" s="1"/>
  <c r="F2788"/>
  <c r="F2789" s="1"/>
  <c r="H2789" s="1"/>
  <c r="H2788" s="1"/>
  <c r="F2830"/>
  <c r="F2831" s="1"/>
  <c r="H2831" s="1"/>
  <c r="F786"/>
  <c r="H786" s="1"/>
  <c r="H785" s="1"/>
  <c r="F395"/>
  <c r="F289"/>
  <c r="A2351"/>
  <c r="F491"/>
  <c r="F492" s="1"/>
  <c r="H492" s="1"/>
  <c r="H491" s="1"/>
  <c r="F2253"/>
  <c r="H2253" s="1"/>
  <c r="H2252" s="1"/>
  <c r="F2367"/>
  <c r="H2367" s="1"/>
  <c r="H2366" s="1"/>
  <c r="F588"/>
  <c r="F614"/>
  <c r="F794"/>
  <c r="F828"/>
  <c r="F830" s="1"/>
  <c r="H830" s="1"/>
  <c r="H829" s="1"/>
  <c r="F858"/>
  <c r="F860" s="1"/>
  <c r="F1327"/>
  <c r="F1328" s="1"/>
  <c r="H1328" s="1"/>
  <c r="F1362"/>
  <c r="F1364" s="1"/>
  <c r="H1364" s="1"/>
  <c r="F1375"/>
  <c r="F1409"/>
  <c r="F1751"/>
  <c r="H1751" s="1"/>
  <c r="H1750" s="1"/>
  <c r="F1862"/>
  <c r="F1864" s="1"/>
  <c r="H1864" s="1"/>
  <c r="F1900"/>
  <c r="F1902" s="1"/>
  <c r="H1902" s="1"/>
  <c r="H1901" s="1"/>
  <c r="F2231"/>
  <c r="F2233" s="1"/>
  <c r="H2233" s="1"/>
  <c r="H2232" s="1"/>
  <c r="F2608"/>
  <c r="F2610" s="1"/>
  <c r="H2610" s="1"/>
  <c r="H2609" s="1"/>
  <c r="F123"/>
  <c r="F124" s="1"/>
  <c r="H124" s="1"/>
  <c r="F1721"/>
  <c r="F316"/>
  <c r="F318" s="1"/>
  <c r="F692"/>
  <c r="F720"/>
  <c r="F721" s="1"/>
  <c r="F722" s="1"/>
  <c r="F903"/>
  <c r="F904" s="1"/>
  <c r="H904" s="1"/>
  <c r="H902" s="1"/>
  <c r="F1232"/>
  <c r="F1233" s="1"/>
  <c r="H1233" s="1"/>
  <c r="F1314"/>
  <c r="F1316" s="1"/>
  <c r="H1316" s="1"/>
  <c r="F1387"/>
  <c r="F1388" s="1"/>
  <c r="H1388" s="1"/>
  <c r="F234"/>
  <c r="F2583"/>
  <c r="F226"/>
  <c r="F227" s="1"/>
  <c r="H227" s="1"/>
  <c r="F891"/>
  <c r="F892" s="1"/>
  <c r="H892" s="1"/>
  <c r="H890" s="1"/>
  <c r="F914"/>
  <c r="F916" s="1"/>
  <c r="H916" s="1"/>
  <c r="H914" s="1"/>
  <c r="F969"/>
  <c r="F970" s="1"/>
  <c r="F971" s="1"/>
  <c r="F1161"/>
  <c r="F1163" s="1"/>
  <c r="H1163" s="1"/>
  <c r="F1196"/>
  <c r="F1197" s="1"/>
  <c r="H1197" s="1"/>
  <c r="B557"/>
  <c r="C9" i="4"/>
  <c r="E9" s="1"/>
  <c r="F1292" i="5"/>
  <c r="H1292" s="1"/>
  <c r="F1411"/>
  <c r="H1411" s="1"/>
  <c r="F434"/>
  <c r="F1703"/>
  <c r="H1703" s="1"/>
  <c r="H1702" s="1"/>
  <c r="F1583"/>
  <c r="H1583" s="1"/>
  <c r="H1582" s="1"/>
  <c r="F1071"/>
  <c r="F2913"/>
  <c r="H2913" s="1"/>
  <c r="F2623"/>
  <c r="H2623" s="1"/>
  <c r="H2622" s="1"/>
  <c r="F1456"/>
  <c r="H1456" s="1"/>
  <c r="F1478"/>
  <c r="H1478" s="1"/>
  <c r="F381"/>
  <c r="F417"/>
  <c r="F419" s="1"/>
  <c r="F660"/>
  <c r="F662"/>
  <c r="F1208"/>
  <c r="F1209" s="1"/>
  <c r="H1209" s="1"/>
  <c r="F691"/>
  <c r="F693" s="1"/>
  <c r="H693" s="1"/>
  <c r="H692" s="1"/>
  <c r="F757"/>
  <c r="F758" s="1"/>
  <c r="H758" s="1"/>
  <c r="H757" s="1"/>
  <c r="F878"/>
  <c r="F880" s="1"/>
  <c r="F993"/>
  <c r="F994" s="1"/>
  <c r="F995" s="1"/>
  <c r="H995" s="1"/>
  <c r="H994" s="1"/>
  <c r="F1243"/>
  <c r="F796"/>
  <c r="H796" s="1"/>
  <c r="F1042"/>
  <c r="F1043" s="1"/>
  <c r="H1043" s="1"/>
  <c r="H1042" s="1"/>
  <c r="F1151"/>
  <c r="F1152" s="1"/>
  <c r="F1339"/>
  <c r="F1340" s="1"/>
  <c r="H1340" s="1"/>
  <c r="C8" i="4"/>
  <c r="E8" s="1"/>
  <c r="C6"/>
  <c r="E6" s="1"/>
  <c r="C13"/>
  <c r="E13" s="1"/>
  <c r="F189" i="5"/>
  <c r="H189" s="1"/>
  <c r="F337"/>
  <c r="F339" s="1"/>
  <c r="H339" s="1"/>
  <c r="F369"/>
  <c r="F371" s="1"/>
  <c r="F380"/>
  <c r="F382" s="1"/>
  <c r="F444"/>
  <c r="F1268"/>
  <c r="H1268" s="1"/>
  <c r="F639"/>
  <c r="F640" s="1"/>
  <c r="F1244"/>
  <c r="H1244" s="1"/>
  <c r="F1183"/>
  <c r="F1185" s="1"/>
  <c r="H1185" s="1"/>
  <c r="F1220"/>
  <c r="F1221" s="1"/>
  <c r="H1221" s="1"/>
  <c r="F1350"/>
  <c r="F1352" s="1"/>
  <c r="H1352" s="1"/>
  <c r="F615" l="1"/>
  <c r="F590"/>
  <c r="H590" s="1"/>
  <c r="H589" s="1"/>
  <c r="F2167"/>
  <c r="H2167" s="1"/>
  <c r="H2166" s="1"/>
  <c r="F2758"/>
  <c r="H2758" s="1"/>
  <c r="H2757" s="1"/>
  <c r="F1123"/>
  <c r="H1123" s="1"/>
  <c r="F1376"/>
  <c r="H1376" s="1"/>
  <c r="C7" i="4"/>
  <c r="E7" s="1"/>
  <c r="F9"/>
  <c r="H9" s="1"/>
  <c r="C10"/>
  <c r="F8"/>
  <c r="C11"/>
  <c r="E11" s="1"/>
  <c r="F13"/>
  <c r="C12"/>
  <c r="E12" s="1"/>
  <c r="D5" i="6"/>
  <c r="F7" i="4" l="1"/>
  <c r="J7" s="1"/>
  <c r="J9"/>
  <c r="L9"/>
  <c r="N9"/>
  <c r="C14"/>
  <c r="D9" s="1"/>
  <c r="E10"/>
  <c r="F10" s="1"/>
  <c r="N8"/>
  <c r="J8"/>
  <c r="L8"/>
  <c r="H8"/>
  <c r="F11"/>
  <c r="N13"/>
  <c r="H13"/>
  <c r="J13"/>
  <c r="L13"/>
  <c r="E14"/>
  <c r="F6"/>
  <c r="J6" s="1"/>
  <c r="N7" l="1"/>
  <c r="D7"/>
  <c r="H7"/>
  <c r="L7"/>
  <c r="D8"/>
  <c r="D12"/>
  <c r="D11"/>
  <c r="D6"/>
  <c r="D10"/>
  <c r="D13"/>
  <c r="H10"/>
  <c r="J10"/>
  <c r="L10"/>
  <c r="N10"/>
  <c r="N11"/>
  <c r="H11"/>
  <c r="L11"/>
  <c r="J11"/>
  <c r="F12"/>
  <c r="F14" s="1"/>
  <c r="H6"/>
  <c r="L6"/>
  <c r="N6"/>
  <c r="D14" l="1"/>
  <c r="J12"/>
  <c r="J14" s="1"/>
  <c r="I14" s="1"/>
  <c r="L12"/>
  <c r="L14" s="1"/>
  <c r="K14" s="1"/>
  <c r="N12"/>
  <c r="N14" s="1"/>
  <c r="M14" s="1"/>
  <c r="H12"/>
  <c r="H14" s="1"/>
  <c r="H15" s="1"/>
  <c r="G15" s="1"/>
  <c r="G14" l="1"/>
  <c r="J15"/>
  <c r="I15" s="1"/>
  <c r="L15" l="1"/>
  <c r="K15" s="1"/>
  <c r="N15" l="1"/>
  <c r="M15" s="1"/>
</calcChain>
</file>

<file path=xl/sharedStrings.xml><?xml version="1.0" encoding="utf-8"?>
<sst xmlns="http://schemas.openxmlformats.org/spreadsheetml/2006/main" count="7260" uniqueCount="1460">
  <si>
    <t>ITEM</t>
  </si>
  <si>
    <t>DISCRIMINAÇÃO</t>
  </si>
  <si>
    <t>1.1</t>
  </si>
  <si>
    <t>PINTURA</t>
  </si>
  <si>
    <t>4.1</t>
  </si>
  <si>
    <t>5.1</t>
  </si>
  <si>
    <t>7.1</t>
  </si>
  <si>
    <t>TOTAL GERAL</t>
  </si>
  <si>
    <t>%</t>
  </si>
  <si>
    <t>30 Dias</t>
  </si>
  <si>
    <t>Valor(R$)</t>
  </si>
  <si>
    <t>TOTAL ACUMULADO</t>
  </si>
  <si>
    <t>60 Dias</t>
  </si>
  <si>
    <t>90 Dias</t>
  </si>
  <si>
    <t>120 Dias</t>
  </si>
  <si>
    <t>150 Dias</t>
  </si>
  <si>
    <t>CRONOGRAMA FÍSICO-FINANCEIRO</t>
  </si>
  <si>
    <t>1.2</t>
  </si>
  <si>
    <t>2.1</t>
  </si>
  <si>
    <t xml:space="preserve">TABICA PARA FORRO DE GESSO LISO </t>
  </si>
  <si>
    <t>GRAMA ESMERALDA EM PLACAS</t>
  </si>
  <si>
    <t>180 Dias</t>
  </si>
  <si>
    <t>210 Dias</t>
  </si>
  <si>
    <t>ADAPTADOR C/BOLSA 50MMX1.1/2"</t>
  </si>
  <si>
    <t>BUCHA DE REDUÇÃO 50X25MM</t>
  </si>
  <si>
    <t>CRUZETA 25MM</t>
  </si>
  <si>
    <t>ADAPTADOR SOLD. CURTO 25MM X 3/4"</t>
  </si>
  <si>
    <t>RALO CORPO SIFONADO CILÍNDRICO 100MMX40MM COM GRELHA</t>
  </si>
  <si>
    <t>JOELHO 90 GRAUS DE TRANSIÇÃO CPVC 22MM x 1/2"</t>
  </si>
  <si>
    <t>mês</t>
  </si>
  <si>
    <t>240 Dias</t>
  </si>
  <si>
    <t>270 Dias</t>
  </si>
  <si>
    <t>3.1</t>
  </si>
  <si>
    <t>PORTA DE ACO DE ENROLAR TIPO GRADE, CHAPA 16</t>
  </si>
  <si>
    <t>M</t>
  </si>
  <si>
    <t>UND</t>
  </si>
  <si>
    <t xml:space="preserve">JOELHO 90 GRAUS CPVC 22MM </t>
  </si>
  <si>
    <t>QUADRO DE COMPOSIÇÃO DE CUSTOS UNITÁRIOS</t>
  </si>
  <si>
    <t>01.00</t>
  </si>
  <si>
    <t>TOMADA DE PREÇOS Nº. 01/2014 - PATOS</t>
  </si>
  <si>
    <t>02.00</t>
  </si>
  <si>
    <t>03.00</t>
  </si>
  <si>
    <t>04.00</t>
  </si>
  <si>
    <t>05.00</t>
  </si>
  <si>
    <t>06.00</t>
  </si>
  <si>
    <t>07.00</t>
  </si>
  <si>
    <t>08.00</t>
  </si>
  <si>
    <t>09.00</t>
  </si>
  <si>
    <t>10.00</t>
  </si>
  <si>
    <t>11.00</t>
  </si>
  <si>
    <t>12.00</t>
  </si>
  <si>
    <t>13.00</t>
  </si>
  <si>
    <t>14.00</t>
  </si>
  <si>
    <t>15.00</t>
  </si>
  <si>
    <t>16.00</t>
  </si>
  <si>
    <t>17.00</t>
  </si>
  <si>
    <t>18.00</t>
  </si>
  <si>
    <t>19.00</t>
  </si>
  <si>
    <t>20.00</t>
  </si>
  <si>
    <t>21.00</t>
  </si>
  <si>
    <t>22.00</t>
  </si>
  <si>
    <t>SERVENTE COM ENCARGOS COMPLEMENTARES</t>
  </si>
  <si>
    <t>H</t>
  </si>
  <si>
    <t>0,003</t>
  </si>
  <si>
    <t>CÓDIGOS</t>
  </si>
  <si>
    <t>DESCRIÇÃO</t>
  </si>
  <si>
    <t>QTD</t>
  </si>
  <si>
    <t>V.UNIT.</t>
  </si>
  <si>
    <t>V. TOTAL</t>
  </si>
  <si>
    <t>PREÇO (mão-de-obra):</t>
  </si>
  <si>
    <t>PREÇO (material):</t>
  </si>
  <si>
    <t>PREÇO TOTAL (unit.):</t>
  </si>
  <si>
    <t>CARPINTEIRO DE FORMAS COM ENCARGOS COMPLEMENTARES</t>
  </si>
  <si>
    <t>0,95</t>
  </si>
  <si>
    <t>ELETRICISTA COM ENCARGOS COMPLEMENTARES</t>
  </si>
  <si>
    <t>0,16</t>
  </si>
  <si>
    <t>PEDREIRO COM ENCARGOS COMPLEMENTARES</t>
  </si>
  <si>
    <t>0,36</t>
  </si>
  <si>
    <t>1,9</t>
  </si>
  <si>
    <t>AREIA GROSSA - POSTO JAZIDA / FORNECEDOR (SEM FRETE)</t>
  </si>
  <si>
    <t>M3</t>
  </si>
  <si>
    <t>0,03</t>
  </si>
  <si>
    <t>FIO RIGIDO, ISOLACAO EM PVC 450/750V 1,5MM2</t>
  </si>
  <si>
    <t>0,0153</t>
  </si>
  <si>
    <t>CAIXA DE DESCARGA DE PLASTICO, EXTERNA, DE *9* L, PUXADOR FIO DE NYLON, NAO INCLUSO CANO, BOLSA, ENGATE</t>
  </si>
  <si>
    <t>TUBO DE DESCIDA (DESCARGA) EXTERNO   PVC  P/ CX DESCARGA EXTERNA - 40MM X 1,60M</t>
  </si>
  <si>
    <t>CHAPA MADEIRA COMPENSADA RESINADA 2,2 X 1,1M (12MM) P/ FORMA CONCRETO</t>
  </si>
  <si>
    <t>CIMENTO PORTLAND COMPOSTO CP II-32</t>
  </si>
  <si>
    <t>KG</t>
  </si>
  <si>
    <t>12,67</t>
  </si>
  <si>
    <t>CURVA PVC 90G CURTA PVC P/ ESG PREDIAL DN 100MM</t>
  </si>
  <si>
    <t>UN</t>
  </si>
  <si>
    <t>DOBRADICA ACO ZINCADO 3 X 3" SEM ANEIS</t>
  </si>
  <si>
    <t>4,9</t>
  </si>
  <si>
    <t>FECHADURA DE EMBUTIR PARA PORTA EXTERNA, MACANETA E ESPELHO EM METAL CROMADO</t>
  </si>
  <si>
    <t>LAMPADA INCANDESCENTE 60W</t>
  </si>
  <si>
    <t>0,15</t>
  </si>
  <si>
    <t>PECA DE MADEIRANATIVA/REGIONAL 2,5 X 10CM (1X4") NAO APARELHADA (SARRAFO P/FORMA)</t>
  </si>
  <si>
    <t>PREGO POLIDO COM CABECA 17 X 27</t>
  </si>
  <si>
    <t>0,28</t>
  </si>
  <si>
    <t>PORTA CADEADO ZINCADO OXIDADO PRETO</t>
  </si>
  <si>
    <t>0,09</t>
  </si>
  <si>
    <t>ENGATE OU RABICHO FLEXIVEL PLASTICO (PVC OU ABS) BRANCO 1/2" X 30CM</t>
  </si>
  <si>
    <t>SIFAO PLASTICO P/ LAVATORIO/PIA TIPO COPO 1 1/4"</t>
  </si>
  <si>
    <t>TELHA DE FIBROCIMENTO ONDULADA E = 4 MM, DE *2,44  X 0,50* M (SEM AMIANTO)</t>
  </si>
  <si>
    <t>CHUVEIRO PLASTICO BRANCO SIMPLES 5'' - AGUA FRIA - PARA ACOPLAR EM HASTE 1/2'</t>
  </si>
  <si>
    <t>TUBO PVC  SERIE NORMAL - ESGOTO  PREDIAL DN 100MM - NBR 5688</t>
  </si>
  <si>
    <t>TUBO PVC SOLDAVEL EB-892 P/AGUA FRIA PREDIAL DN 25MM</t>
  </si>
  <si>
    <t>0,37</t>
  </si>
  <si>
    <t>BACIA SANITARIA (VASO) CONVENCIONAL DE LOUCA BRANCA</t>
  </si>
  <si>
    <t>LAVATORIO LOUCA BRANCA SUSPENSO 29,5 X 39,0CM OU EQUIV-PADRAO POPULAR</t>
  </si>
  <si>
    <t>REGISTRO PRESSAO 3/4" BRUTO REF 1400</t>
  </si>
  <si>
    <t>INTERRUPTOR SOBREPOR 1 TECLA SIMPLES, TIPO SILENTOQUE PIAL OU EQUIV</t>
  </si>
  <si>
    <t>BOCAL/SOQUETE/RECEPTACULO DE PORCELANA</t>
  </si>
  <si>
    <t>CAIXA D'AGUA EM POLIETILENO 500 LITROS, COM TAMPA</t>
  </si>
  <si>
    <t>88267</t>
  </si>
  <si>
    <t>ENCANADOR OU BOMBEIRO HIDRÁULICO COM ENCARGOS COMPLEMENTARES</t>
  </si>
  <si>
    <t>1030</t>
  </si>
  <si>
    <t>1031</t>
  </si>
  <si>
    <t>1357</t>
  </si>
  <si>
    <t>0,51</t>
  </si>
  <si>
    <t>3080</t>
  </si>
  <si>
    <t>CJ</t>
  </si>
  <si>
    <t>4425</t>
  </si>
  <si>
    <t>PECA DE MADEIRA DE LEI  *6 X 12* CM,  NÃO APARELHADA, (VIGA -
P/TELHADO)</t>
  </si>
  <si>
    <t>4430</t>
  </si>
  <si>
    <t>PECA DE MADEIRA DE LEI *5 X 6* CM, NÃO APARELHADA, (CAIBRO-
P/TELHADO)</t>
  </si>
  <si>
    <t>1,3</t>
  </si>
  <si>
    <t>4506</t>
  </si>
  <si>
    <t>3,83</t>
  </si>
  <si>
    <t>4721</t>
  </si>
  <si>
    <t>PEDRA BRITADA N. 1 - POSTO PEDREIRA / FORNECEDOR (SEM FRETE)</t>
  </si>
  <si>
    <t>6140</t>
  </si>
  <si>
    <t>BOLSA DE LIGACAO EM PVC FLEXIVEL P/ VASO SANITARIO 1.1/2" (40MM)</t>
  </si>
  <si>
    <t>6141</t>
  </si>
  <si>
    <t>0,06</t>
  </si>
  <si>
    <t>6158</t>
  </si>
  <si>
    <t>VALVULA EM PLASTICO BRANCO 1" SEM UNHO C/ LADRAO P/ LAVATORIO</t>
  </si>
  <si>
    <t>7191</t>
  </si>
  <si>
    <t>1,53</t>
  </si>
  <si>
    <t>7608</t>
  </si>
  <si>
    <t>9836</t>
  </si>
  <si>
    <t>0,31</t>
  </si>
  <si>
    <t>10425</t>
  </si>
  <si>
    <t>12128</t>
  </si>
  <si>
    <t>13415</t>
  </si>
  <si>
    <t>TORNEIRA CROMADA 1/2" OU 3/4" REF 1193 P/ LAVATORIO - PADRAO
POPULAR</t>
  </si>
  <si>
    <t>DADOS PARA ENTRADA - NÃO ALTERAR MANUALMENTE AS DEMAIS PLANILHAS - ESCREVER SÓ NOS QUADROS VERDES</t>
  </si>
  <si>
    <t>Valor Original</t>
  </si>
  <si>
    <t>Valor da proposta</t>
  </si>
  <si>
    <t>Mínimo</t>
  </si>
  <si>
    <t>Máximo</t>
  </si>
  <si>
    <t>REDUÇÃO PROPOSTA</t>
  </si>
  <si>
    <t>Escrever o nome do Engenheiro e CREA no quadro verde</t>
  </si>
  <si>
    <t>LEMBRAR DE COLOCAR O VALOR POR EXTENSO NA PLANILHA APÓS DEFINIÇÃO DA REDUÇÃO PRETENDIDA</t>
  </si>
  <si>
    <t>IMPRIMIR EM PAPEL TIMBRADO!!</t>
  </si>
  <si>
    <t>-</t>
  </si>
  <si>
    <t>Técnico de segurança no trabalho</t>
  </si>
  <si>
    <t>h</t>
  </si>
  <si>
    <t>Engenheiro de segurança no trabalho</t>
  </si>
  <si>
    <t>COLAR TOMADA PVC C/ TRAVAS SAIDA ROSCA DE 50 MM X 1/2" P/ LIGACAO PREDIAL</t>
  </si>
  <si>
    <t>FITA VEDA ROSCA EM ROLOS 18MMX50M</t>
  </si>
  <si>
    <t>LUVA REDUCAO PVC C/ROSCA P/AGUA FRIA PREDIAL 1" X 3/4"</t>
  </si>
  <si>
    <t>REGISTRO DE ESFERA PVC DE  1/2• CABEÇA QUADRADA, COM ROSCA  - NB 5648</t>
  </si>
  <si>
    <t>0,44</t>
  </si>
  <si>
    <t>CIMENTO BRANCO</t>
  </si>
  <si>
    <t>0,1469</t>
  </si>
  <si>
    <t>PARAFUSO NIQUELADO P/ FIXAR PECA SANITARIA - INCL PORCA CEGA, ARRUELA E BUCHA NYLON S-10</t>
  </si>
  <si>
    <t>VEDACAO PVC 100 MM PARA SAIDA VASO SANITARIO</t>
  </si>
  <si>
    <t>VASO SANITARIO SIFONADO C/CAIXA ACOPLADA LOUCA BRANCA - PADRAO MEDIO</t>
  </si>
  <si>
    <t>ABRACADEIRA TIPO D 1/2" C/ PARAFUSO"</t>
  </si>
  <si>
    <t>CURVA PVC 90G P/ ELETRODUTO ROSCAVEL 1 1/2"</t>
  </si>
  <si>
    <t>ELETRODUTO DE PVC ROSCÁVEL DE 1/2•, SEM LUVA</t>
  </si>
  <si>
    <t>ISOLADOR DE PORCELANA, TIPO PINO, DE 15 KV</t>
  </si>
  <si>
    <t>ELETRODUTO METALICO FLEXIVEL TIPO CONDUITE D = 1 1/2"</t>
  </si>
  <si>
    <t>CHAVE FACA TRIPOLAR C/BASE DE ARDOSIA/MARMORE 100A/250V</t>
  </si>
  <si>
    <t>FUSIVEL FACA 100A - 250V FIXO</t>
  </si>
  <si>
    <t>FUSIVEL ROSCA 15A - 250V FIXO</t>
  </si>
  <si>
    <t>ISOLADOR TIPO CARRETILHA - MARROM 72 X 72 MM</t>
  </si>
  <si>
    <t>0,8</t>
  </si>
  <si>
    <t>PINTOR COM ENCARGOS COMPLEMENTARES</t>
  </si>
  <si>
    <t>0,3</t>
  </si>
  <si>
    <t>CAL HIDRATADA, DE 1A. QUALIDADE, PARA ARGAMASSA</t>
  </si>
  <si>
    <t>0,6</t>
  </si>
  <si>
    <t>PREGO POLIDO COM CABECA 18 X 27</t>
  </si>
  <si>
    <t>OLEO DE LINHACA</t>
  </si>
  <si>
    <t>L</t>
  </si>
  <si>
    <t>0,022</t>
  </si>
  <si>
    <t>0,1</t>
  </si>
  <si>
    <t>ARAME RECOZIDO 18 BWG, 1,25 MM (0,01 KG/M)</t>
  </si>
  <si>
    <t>0,02</t>
  </si>
  <si>
    <t>0,01</t>
  </si>
  <si>
    <t>CONCRETO NAO ESTRUTURAL, CONSUMO 150KG/M3, PREPARO COM BETONEIRA, SEM LANCAMENTO</t>
  </si>
  <si>
    <t>PECA DE MADEIRA DE LEI *2,5 X 7,5* CM (1" X 3"),  NÃO APARELHADA, (P/TELHADO)</t>
  </si>
  <si>
    <t>PECA DE MADEIRA NATIVA / REGIONAL 7,5 X 7,5CM (3X3) NAO APARELHADA (P/FORMA)</t>
  </si>
  <si>
    <t>PLACA DE OBRA (PARA CONSTRUCAO CIVIL) EM CHAPA GALVANIZADA *Nº 22*, PINTADA, DE *2,0 X 1,0* M, SEM COLOCACAO</t>
  </si>
  <si>
    <t>PREGO POLIDO COM CABECA 18 X 30</t>
  </si>
  <si>
    <t>74209/1</t>
  </si>
  <si>
    <t>SAIBRO PARA ARGAMASSA (COLETADO NO COMERCIO)</t>
  </si>
  <si>
    <t>1,1</t>
  </si>
  <si>
    <t>3,5</t>
  </si>
  <si>
    <t>MOTONIVELADORA 140HP PESO OPERACIONAL 12,5T - CHP DIURNO</t>
  </si>
  <si>
    <t>CHP</t>
  </si>
  <si>
    <t>0,0011848</t>
  </si>
  <si>
    <t>0,0023697</t>
  </si>
  <si>
    <t>0,015</t>
  </si>
  <si>
    <t>AREIA P/ ATERRO - POSTO JAZIDA / FORNECEDOR (SEM FRETE)</t>
  </si>
  <si>
    <t>1,15</t>
  </si>
  <si>
    <t>TRATOR DE PNEUS ATE 75HP (INCL MANUT/OPERACAO)</t>
  </si>
  <si>
    <t>NIVEL WILD-NA-Z</t>
  </si>
  <si>
    <t>AUXILIAR DE TOPÓGRAFO COM ENCARGOS COMPLEMENTARES</t>
  </si>
  <si>
    <t>NIVELADOR COM ENCARGOS COMPLEMENTARES</t>
  </si>
  <si>
    <t>0,048</t>
  </si>
  <si>
    <t>DESENHISTA DETALHISTA</t>
  </si>
  <si>
    <t>0,004</t>
  </si>
  <si>
    <t>M2</t>
  </si>
  <si>
    <t>3,2378</t>
  </si>
  <si>
    <t>AREIA MEDIA - POSTO JAZIDA / FORNECEDOR (SEM FRETE)</t>
  </si>
  <si>
    <t>0,8904</t>
  </si>
  <si>
    <t>AJUDANTE DE ARMADOR COM ENCARGOS COMPLEMENTARES</t>
  </si>
  <si>
    <t>ARMADOR COM ENCARGOS COMPLEMENTARES</t>
  </si>
  <si>
    <t>ACO CA-50, 10,0 MM, VERGALHAO</t>
  </si>
  <si>
    <t>AJUDANTE DE CARPINTEIRO COM ENCARGOS COMPLEMENTARES</t>
  </si>
  <si>
    <t>0,225</t>
  </si>
  <si>
    <t>0,9</t>
  </si>
  <si>
    <t>DESMOLDANTE PARA FORMA DE MADEIRA</t>
  </si>
  <si>
    <t>RETRO-ESCAVADEIRA, 74HP   - (VU = 6 ANOS) - CHP DIURNO</t>
  </si>
  <si>
    <t>0,0325</t>
  </si>
  <si>
    <t>0,65</t>
  </si>
  <si>
    <t>0,35</t>
  </si>
  <si>
    <t>0,7</t>
  </si>
  <si>
    <t>0,33</t>
  </si>
  <si>
    <t>0,5</t>
  </si>
  <si>
    <t>0,91</t>
  </si>
  <si>
    <t>0,006</t>
  </si>
  <si>
    <t>PREGO POLIDO COM CABECA 17 X 21</t>
  </si>
  <si>
    <t>0,27</t>
  </si>
  <si>
    <t>1,6</t>
  </si>
  <si>
    <t>74107/1</t>
  </si>
  <si>
    <t>ESCORAMENTO DE LAJE PRE-MOLDADA</t>
  </si>
  <si>
    <t>0,05</t>
  </si>
  <si>
    <t>73972/002</t>
  </si>
  <si>
    <t>CONCRETO FCK=20MPA, VIRADO EM BETONEIRA, SEM LANCAMENTO</t>
  </si>
  <si>
    <t>0,043</t>
  </si>
  <si>
    <t>74157/003</t>
  </si>
  <si>
    <t>LANCAMENTO/APLICACAO MANUAL DE CONCRETO EM ESTRUTURAS</t>
  </si>
  <si>
    <t>0,4</t>
  </si>
  <si>
    <t>ACO CA-60, 5,0 MM, VERGALHAO</t>
  </si>
  <si>
    <t>0,471</t>
  </si>
  <si>
    <t>BLOCO CERÂMICO VEDAÇÃO 8 FUROS - 9 X 19 X 19 CM</t>
  </si>
  <si>
    <t>1,69</t>
  </si>
  <si>
    <t>0,845</t>
  </si>
  <si>
    <t>ACO CA-25, 6,3 MM, VERGALHAO</t>
  </si>
  <si>
    <t>RESINA BASE EPOXI</t>
  </si>
  <si>
    <t>0,007</t>
  </si>
  <si>
    <t>1,37</t>
  </si>
  <si>
    <t>0,685</t>
  </si>
  <si>
    <t>MARMORISTA/GRANITEIRO COM ENCARGOS COMPLEMENTARES</t>
  </si>
  <si>
    <t>4,8</t>
  </si>
  <si>
    <t>2,3</t>
  </si>
  <si>
    <t>0,2</t>
  </si>
  <si>
    <t>TIJOLO CERAMICO MACICO 5 X 10 X 20CM</t>
  </si>
  <si>
    <t>0,75</t>
  </si>
  <si>
    <t>TINTA ASFALTICA PARA CONCRETO E ARGAMASSA - LATA 18L</t>
  </si>
  <si>
    <t>AJUDANTE ESPECIALIZADO COM ENCARGOS COMPLEMENTARES</t>
  </si>
  <si>
    <t>0,45</t>
  </si>
  <si>
    <t>IMPERMEABILIZADOR COM ENCARGOS COMPLEMENTARES</t>
  </si>
  <si>
    <t>PRIMER TP ADEFLEX 612 ASFALTOS VITORIA OU EQUIV</t>
  </si>
  <si>
    <t>TINTA PRIMARIA BETUMINOSA EM SUSPENSAO AQUOSA</t>
  </si>
  <si>
    <t>0,22</t>
  </si>
  <si>
    <t>TELHADISTA COM ENCARGOS COMPLEMENTARES</t>
  </si>
  <si>
    <t>0,13</t>
  </si>
  <si>
    <t>0,12</t>
  </si>
  <si>
    <t>JUNTA PLASTICA DE VEDACAO - BISNAGA 250G</t>
  </si>
  <si>
    <t>0,205</t>
  </si>
  <si>
    <t>0,22004</t>
  </si>
  <si>
    <t>0,18</t>
  </si>
  <si>
    <t>0,6292</t>
  </si>
  <si>
    <t>0,01144</t>
  </si>
  <si>
    <t>0,01314</t>
  </si>
  <si>
    <t>5,82</t>
  </si>
  <si>
    <t>0,0204</t>
  </si>
  <si>
    <t>PREGO POLIDO COM CABECA 2 1/2 X 10</t>
  </si>
  <si>
    <t>0,024</t>
  </si>
  <si>
    <t>1,59</t>
  </si>
  <si>
    <t>2,49</t>
  </si>
  <si>
    <t>0,212</t>
  </si>
  <si>
    <t>SERRALHEIRO COM ENCARGOS COMPLEMENTARES</t>
  </si>
  <si>
    <t>CALHA CHAPA GALVANIZADA NUM 24 L = 33CM</t>
  </si>
  <si>
    <t>1,05</t>
  </si>
  <si>
    <t>SOLDA 50/50</t>
  </si>
  <si>
    <t>0,04</t>
  </si>
  <si>
    <t>2,2</t>
  </si>
  <si>
    <t>74136/1</t>
  </si>
  <si>
    <t>1,8</t>
  </si>
  <si>
    <t>JANELA OU PORTA DE CORRER EM ALUMINIO, FOLHAS PARA VIDRO, COM BANDEIRA, INCLUSO GUARNICAO E VIDRO LISO INCOLOR</t>
  </si>
  <si>
    <t>0,005</t>
  </si>
  <si>
    <t>2,12</t>
  </si>
  <si>
    <t>GESSEIRO COM ENCARGOS COMPLEMENTARES</t>
  </si>
  <si>
    <t>ARAME GALVANIZADO 18 BWG, 1,24MM (0,009 KG/M)</t>
  </si>
  <si>
    <t>GESSO</t>
  </si>
  <si>
    <t>1,5</t>
  </si>
  <si>
    <t>CHAPISCO TRACO 1:3 (CIMENTO E AREIA MEDIA), ESPESSURA 0,5CM, PREPARO MANUAL DA ARGAMASSA</t>
  </si>
  <si>
    <t>0,47</t>
  </si>
  <si>
    <t>0,58</t>
  </si>
  <si>
    <t>0,211</t>
  </si>
  <si>
    <t>0,43</t>
  </si>
  <si>
    <t>0,32</t>
  </si>
  <si>
    <t>0,118</t>
  </si>
  <si>
    <t>0,038</t>
  </si>
  <si>
    <t>0,0038</t>
  </si>
  <si>
    <t>0,29</t>
  </si>
  <si>
    <t>AZULEJISTA OU LADRILHISTA COM ENCARGOS COMPLEMENTARES</t>
  </si>
  <si>
    <t>0,86</t>
  </si>
  <si>
    <t>REJUNTE COLORIDO</t>
  </si>
  <si>
    <t>0,61</t>
  </si>
  <si>
    <t>0,34</t>
  </si>
  <si>
    <t>REVESTIMENTO CERAMICO TIPO CASQUILHO</t>
  </si>
  <si>
    <t>REVESTIMENTO CERAMICO PARA PAREDES EXTERNAS</t>
  </si>
  <si>
    <t>0,39</t>
  </si>
  <si>
    <t>0,195</t>
  </si>
  <si>
    <t>0,76</t>
  </si>
  <si>
    <t>0,0435</t>
  </si>
  <si>
    <t>16,03</t>
  </si>
  <si>
    <t>PISO EM GRANILITE, MARMORITE OU GRANITINA - ESP = 8 MM</t>
  </si>
  <si>
    <t>0,64</t>
  </si>
  <si>
    <t>0,26</t>
  </si>
  <si>
    <t>0,24</t>
  </si>
  <si>
    <t>ADESIVO PVC FRASCO C/ 850G</t>
  </si>
  <si>
    <t>FITA VEDA ROSCA EM ROLOS 18MMX25M</t>
  </si>
  <si>
    <t>0,0094</t>
  </si>
  <si>
    <t>SOLUCAO LIMPADORA FRASCO PLASTICO C/ 1000CM3</t>
  </si>
  <si>
    <t>0,0088</t>
  </si>
  <si>
    <t>0,0188</t>
  </si>
  <si>
    <t>0,011</t>
  </si>
  <si>
    <t>75,886</t>
  </si>
  <si>
    <t>CAIXA DE AREIA 60X60X60CM EM ALVENARIA - EXECUÇÃO</t>
  </si>
  <si>
    <t>4,35</t>
  </si>
  <si>
    <t>0,11</t>
  </si>
  <si>
    <t>CIMENTO PORTLAND POZOLANICO CP IV- 32</t>
  </si>
  <si>
    <t>50KG</t>
  </si>
  <si>
    <t>0,0176</t>
  </si>
  <si>
    <t>CURVA PVC 90 LONGA EB-608 BB DN 40 P/ESG PREDIAL</t>
  </si>
  <si>
    <t>0,25</t>
  </si>
  <si>
    <t>0,0118</t>
  </si>
  <si>
    <t>JOELHO PVC SOLD 45G BB P/ ESG PREDIAL DN 40MM</t>
  </si>
  <si>
    <t>JOELHO PVC SOLD 90G PB P/ ESG PREDIAL DN 50MM</t>
  </si>
  <si>
    <t>JOELHO PVC C/ROSCA 90G P/ AGUA FRIA PREDIAL 1 1/2"</t>
  </si>
  <si>
    <t>0,0353</t>
  </si>
  <si>
    <t>JOELHO PVC SOLD 90G PB P/ ESG PREDIAL DN 75MM</t>
  </si>
  <si>
    <t>0,0071</t>
  </si>
  <si>
    <t>JOELHO PVC SOLD 90G P/ AGUA FRIA PREDIAL 25 MM</t>
  </si>
  <si>
    <t>0,0025</t>
  </si>
  <si>
    <t>0,0059</t>
  </si>
  <si>
    <t>0,002</t>
  </si>
  <si>
    <t>0,0676</t>
  </si>
  <si>
    <t>JUNCAO SIMPLES PVC P/ ESG PREDIAL DN 100X50MM</t>
  </si>
  <si>
    <t>0,0911</t>
  </si>
  <si>
    <t>0,0141</t>
  </si>
  <si>
    <t>JUNCAO SIMPLES PVC P/ ESG PREDIAL DN 50X50MM</t>
  </si>
  <si>
    <t>LUVA PVC SOLD P/AGUA FRIA PREDIAL 25 MM</t>
  </si>
  <si>
    <t>FITA VEDA ROSCA EM ROLOS 18MMX10M</t>
  </si>
  <si>
    <t>0,039</t>
  </si>
  <si>
    <t>0,14</t>
  </si>
  <si>
    <t>LUVA PVC SOLD P/AGUA FRIA PREDIAL 50 MM</t>
  </si>
  <si>
    <t>0,018</t>
  </si>
  <si>
    <t>0,0294</t>
  </si>
  <si>
    <t>LUVA PVC SOLD P/AGUA FRIA PREDIAL 75 MM</t>
  </si>
  <si>
    <t>NIPEL FERRO GALV ROSCA 3/4"</t>
  </si>
  <si>
    <t>0,1838</t>
  </si>
  <si>
    <t>REGISTRO GAVETA 1.1/2" BRUTO LATAO REF 1502-B</t>
  </si>
  <si>
    <t>0,094</t>
  </si>
  <si>
    <t>REGISTRO GAVETA 3/4" BRUTO LATAO REF 1502-B</t>
  </si>
  <si>
    <t>VALVULA DE ESFERA EM BRONZE REF 1552-B 3/4" BRUTA</t>
  </si>
  <si>
    <t>0,0106</t>
  </si>
  <si>
    <t>TE PVC SOLD 90G P/ AGUA FRIA PREDIAL 25MM</t>
  </si>
  <si>
    <t>0,0035</t>
  </si>
  <si>
    <t>0,0212</t>
  </si>
  <si>
    <t>TE PVC SOLD 90G P/ AGUA FRIA PREDIAL 50MM</t>
  </si>
  <si>
    <t>0,0224</t>
  </si>
  <si>
    <t>0,008</t>
  </si>
  <si>
    <t>0,0075</t>
  </si>
  <si>
    <t>0,0037</t>
  </si>
  <si>
    <t>0,0057</t>
  </si>
  <si>
    <t>0,0087</t>
  </si>
  <si>
    <t>0,0083</t>
  </si>
  <si>
    <t>0,013</t>
  </si>
  <si>
    <t>0,0008</t>
  </si>
  <si>
    <t>0,0003</t>
  </si>
  <si>
    <t>REATERRO MANUAL SEM APILOAMENTO</t>
  </si>
  <si>
    <t>AUXILIAR DE ELETRICISTA COM ENCARGOS COMPLEMENTARES</t>
  </si>
  <si>
    <t>CAIXA PVC 4" X 2" P/ ELETRODUTO "</t>
  </si>
  <si>
    <t>CAIXA DE PASSAGEM PVC 3" OCTOGONAL</t>
  </si>
  <si>
    <t>CAIXA PVC OCTOGONAL 3" X 3"</t>
  </si>
  <si>
    <t>FITA ISOLANTE ADESIVA ANTI-CHAMA EM ROLOS 19MM X 5M</t>
  </si>
  <si>
    <t>0,0056</t>
  </si>
  <si>
    <t>0,061</t>
  </si>
  <si>
    <t>0,07</t>
  </si>
  <si>
    <t>0,125</t>
  </si>
  <si>
    <t>DISJUNTOR TIPO NEMA, MONOPOLAR 10 ATE 30A</t>
  </si>
  <si>
    <t>DISJUNTOR TIPO NEMA, MONOPOLAR 35  ATE  50A</t>
  </si>
  <si>
    <t>DISJUNTOR TIPO NEMA, TRIPOLAR 60 ATE 100A</t>
  </si>
  <si>
    <t>ELETRODUTO DE PVC ROSCÁVEL DE 1•, SEM LUVA</t>
  </si>
  <si>
    <t>ELETRODUTO DE PVC ROSCÁVEL DE 3/4•, SEM LUVA</t>
  </si>
  <si>
    <t>ELETRODUTO DE PVC ROSCÁVEL DE 3•, SEM LUVA</t>
  </si>
  <si>
    <t>HASTE DE TERRA TIPO CANTONEIRA GALVANIZADA L=2,00M</t>
  </si>
  <si>
    <t>79517/1</t>
  </si>
  <si>
    <t>ESCAVACAO MANUAL EM SOLO-PROF. ATE 1,50 M</t>
  </si>
  <si>
    <t>CABO DE COBRE NU 50MM2 MEIO-DURO</t>
  </si>
  <si>
    <t>1,02</t>
  </si>
  <si>
    <t>0,21</t>
  </si>
  <si>
    <t>CABO DE COBRE NU 35MM2 MEIO-DURO</t>
  </si>
  <si>
    <t>SUPORTE ISOLADOR SIMPLES ROSCA SOBERBA C/ ISOLADOR</t>
  </si>
  <si>
    <t>HASTE COPPERWELD 5/8• X 3,0M COM CONECTOR</t>
  </si>
  <si>
    <t>0,141</t>
  </si>
  <si>
    <t>0,155</t>
  </si>
  <si>
    <t>CABO TELEFONICO TP CTP-APL 0,50 PARA 30 PARES</t>
  </si>
  <si>
    <t>ELETRODUTO DE PVC ROSCÁVEL DE 2", SEM LUVA</t>
  </si>
  <si>
    <t>74061/002</t>
  </si>
  <si>
    <t>TUBO DE COBRE CLASSE "E" 22MM - FORNECIMENTO E INSTALACAO</t>
  </si>
  <si>
    <t>74061/005</t>
  </si>
  <si>
    <t>TUBO DE COBRE CLASSE "E" 42MM - FORNECIMENTO E INSTALACAO</t>
  </si>
  <si>
    <t>0,0011</t>
  </si>
  <si>
    <t>TUBO PVC SOLDAVEL EB-892 P/AGUA FRIA PREDIAL DN 32MM</t>
  </si>
  <si>
    <t>0,0005</t>
  </si>
  <si>
    <t>0,312</t>
  </si>
  <si>
    <t>0,114</t>
  </si>
  <si>
    <t>LIXA P/ PAREDE OU MADEIRA</t>
  </si>
  <si>
    <t>MASSA CORRIDA PVA PARA PAREDES INTERNAS</t>
  </si>
  <si>
    <t>18L</t>
  </si>
  <si>
    <t>0,0489</t>
  </si>
  <si>
    <t>0,187</t>
  </si>
  <si>
    <t>0,069</t>
  </si>
  <si>
    <t>TINTA LATEX ACRILICA</t>
  </si>
  <si>
    <t>0,176</t>
  </si>
  <si>
    <t>0,044</t>
  </si>
  <si>
    <t>TINTA TEXTURIZADA ACRILICA P/ PINTURA INTERNA/EXTERNA</t>
  </si>
  <si>
    <t>1,14</t>
  </si>
  <si>
    <t>0,504</t>
  </si>
  <si>
    <t>0,185</t>
  </si>
  <si>
    <t>0,0328</t>
  </si>
  <si>
    <t>TINTA LATEX PVA</t>
  </si>
  <si>
    <t>LIXA P/ FERRO</t>
  </si>
  <si>
    <t>0,55</t>
  </si>
  <si>
    <t>REMOVEDOR DE TINTA OLEO/ESMALTE VERNIZ</t>
  </si>
  <si>
    <t>TINTA ESMALTE SINTETICO FOSCO</t>
  </si>
  <si>
    <t>FUNDO ANTICORROSIVO TIPO ZARCAO OU EQUIV</t>
  </si>
  <si>
    <t>0,132</t>
  </si>
  <si>
    <t>1,49</t>
  </si>
  <si>
    <t>0,98</t>
  </si>
  <si>
    <t>0,0351</t>
  </si>
  <si>
    <t>MASSA PLASTICA ADESIVA PARA MARMORE/GRANITO</t>
  </si>
  <si>
    <t>0,5228</t>
  </si>
  <si>
    <t>GRANITO CINZA POLIDO P/BANCADA E=2,5 CM</t>
  </si>
  <si>
    <t>1,005</t>
  </si>
  <si>
    <t>ASSENTO PARA VASO SANITARIO DE PLASTICO PADRAO POPULAR</t>
  </si>
  <si>
    <t>TORNEIRA CONJ COMPLETO</t>
  </si>
  <si>
    <t>0,0304</t>
  </si>
  <si>
    <t>PAPELEIRA DE LOUÇA BRANCA</t>
  </si>
  <si>
    <t>PORTA-TOALHA EM INOX</t>
  </si>
  <si>
    <t>SABONETEIRA EM LOUÇA</t>
  </si>
  <si>
    <t>PORTA SABONETE LÍQUIDO</t>
  </si>
  <si>
    <t>DUCHA HIGIÊNICA COM REGISTRO,</t>
  </si>
  <si>
    <t>CHUVEIRO PLÁSTICO BRANCO</t>
  </si>
  <si>
    <t>MÊS</t>
  </si>
  <si>
    <t>EPI (ENCARGOS COMPLEMENTARES)</t>
  </si>
  <si>
    <t>FERRAMENTAS (ENCARGOS COMPLEMENTARES)</t>
  </si>
  <si>
    <t>FORNECIMENTO DE LANCHE NO PERÍODO DE TRABALHO</t>
  </si>
  <si>
    <t>CESTA BÁSICA</t>
  </si>
  <si>
    <t>DESENHISTA DETALHISTA COM ENCARGOS COMPLEMENTARES</t>
  </si>
  <si>
    <t>LIMPEZA FINAL DA OBRA</t>
  </si>
  <si>
    <t>ACIDO MURIATICO (SOLUCAO ACIDA)</t>
  </si>
  <si>
    <t>QUADRO DE COMPOSIÇÃO DA TAXA DE BDI</t>
  </si>
  <si>
    <t>(Em cumprimento aos Acórdãos 2.369 e 2.409/2011 do TCU-Plenário)</t>
  </si>
  <si>
    <t>OBRA:</t>
  </si>
  <si>
    <t>COMPOSIÇÃO DE BDI - (EM CONFORMIDADE COM O EXPRESSO EM EDITAL)</t>
  </si>
  <si>
    <t>TAXA %</t>
  </si>
  <si>
    <t>GRUPO A</t>
  </si>
  <si>
    <t>ENCARGOS SOCIAIS BÁSICOS E OBRIGATÓRIOS</t>
  </si>
  <si>
    <t>Administração Central(A)</t>
  </si>
  <si>
    <t>Seguros/Imprevistos (F)</t>
  </si>
  <si>
    <t>PIS (T)</t>
  </si>
  <si>
    <t>ISS (T)</t>
  </si>
  <si>
    <t>INSS (T)</t>
  </si>
  <si>
    <t>COFINS (T)</t>
  </si>
  <si>
    <t>Imposto de renda (T)</t>
  </si>
  <si>
    <t>Contribuição social sem lucro (T)</t>
  </si>
  <si>
    <t>Despesas financeiras (F)</t>
  </si>
  <si>
    <t>Bonificação (Lucro) (L)</t>
  </si>
  <si>
    <t>O cálculo do BDI pode ser dado por:</t>
  </si>
  <si>
    <t>BDI =</t>
  </si>
  <si>
    <t>Onde:</t>
  </si>
  <si>
    <t>A: taxa de transferência ao somatório da administração;</t>
  </si>
  <si>
    <t>F: taxa representativa as despesas financeiras e seguros/imprevistos;</t>
  </si>
  <si>
    <t>L: taxa referente à bonificação;</t>
  </si>
  <si>
    <t>T: taxa referente à incidência de impostos.</t>
  </si>
  <si>
    <t>ORÇAMENTISTA:</t>
  </si>
  <si>
    <t xml:space="preserve">QUADRO DE COMPOSIÇÃO DA TAXA DE ENCARGOS SOCIAIS (COM DESONERAÇÃO) </t>
  </si>
  <si>
    <t>(Em cumprimento à Lei 12.546/2011, com vigência a partir de Outubro de 2013.)</t>
  </si>
  <si>
    <t>ENCARGOS SOCIAIS SOBRE PREÇOS DA MÃO-DE-OBRA</t>
  </si>
  <si>
    <t xml:space="preserve">CÓDIGO </t>
  </si>
  <si>
    <t>DESCRIÇÃO DOS ITENS</t>
  </si>
  <si>
    <t>Horista %</t>
  </si>
  <si>
    <t>Mensalista %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</si>
  <si>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</si>
  <si>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</si>
  <si>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</si>
  <si>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</si>
  <si>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</si>
  <si>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</si>
  <si>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</si>
  <si>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</si>
  <si>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</si>
  <si>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</si>
  <si>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</si>
  <si>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</si>
  <si>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</si>
  <si>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</si>
  <si>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</si>
  <si>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</si>
  <si>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</si>
  <si>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</si>
  <si>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</si>
  <si>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</si>
  <si>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</si>
  <si>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ENCARGOS SOCIAIS INCIDENTES E REINCIDENTES</t>
  </si>
  <si>
    <t xml:space="preserve">B1 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</si>
  <si>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</si>
  <si>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</si>
  <si>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</si>
  <si>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</si>
  <si>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</si>
  <si>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</si>
  <si>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</si>
  <si>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</si>
  <si>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</si>
  <si>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</si>
  <si>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</si>
  <si>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</si>
  <si>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</si>
  <si>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</si>
  <si>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</si>
  <si>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</si>
  <si>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</si>
  <si>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</si>
  <si>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</si>
  <si>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</si>
  <si>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incidências de A</t>
  </si>
  <si>
    <t>GRUPO C</t>
  </si>
  <si>
    <t>ENCARGOS SOCIAIS QUE NÃO RECEBEM AS INCIDÊNCIAS GLOBAIS DE “A”: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</si>
  <si>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</si>
  <si>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</si>
  <si>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</si>
  <si>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</si>
  <si>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</si>
  <si>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</si>
  <si>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</si>
  <si>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</si>
  <si>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</si>
  <si>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</si>
  <si>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</si>
  <si>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incidências de A</t>
  </si>
  <si>
    <t>GRUPO D</t>
  </si>
  <si>
    <t>TAXAS DE REINCIDÊNCIAS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</si>
  <si>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</si>
  <si>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</si>
  <si>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</si>
  <si>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</si>
  <si>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</si>
  <si>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das Taxas de Reincidências</t>
  </si>
  <si>
    <t>GRUPO E</t>
  </si>
  <si>
    <t>ENCARGOS COMPLEMENTARES</t>
  </si>
  <si>
    <t>E1</t>
  </si>
  <si>
    <t>O "Grupo E" deverá ser apropriado como item do custo direto</t>
  </si>
  <si>
    <t xml:space="preserve">E </t>
  </si>
  <si>
    <t>Total dos Encargos Sociais Complementares</t>
  </si>
  <si>
    <t>TOTAL(A+B+C+D+E)</t>
  </si>
  <si>
    <t>CRONOGRAMA FÍSICO</t>
  </si>
  <si>
    <r>
      <rPr>
        <b/>
        <sz val="10"/>
        <color indexed="8"/>
        <rFont val="Arial"/>
        <family val="2"/>
      </rPr>
      <t>74242/1</t>
    </r>
  </si>
  <si>
    <r>
      <rPr>
        <b/>
        <sz val="10"/>
        <color indexed="8"/>
        <rFont val="Arial"/>
        <family val="2"/>
      </rPr>
      <t>M2</t>
    </r>
  </si>
  <si>
    <r>
      <rPr>
        <sz val="10"/>
        <color indexed="8"/>
        <rFont val="Arial"/>
        <family val="2"/>
      </rPr>
      <t>88267</t>
    </r>
  </si>
  <si>
    <r>
      <rPr>
        <sz val="10"/>
        <color indexed="8"/>
        <rFont val="Arial"/>
        <family val="2"/>
      </rPr>
      <t>ENCANADOR OU BOMBEIRO HIDRÁULICO COM ENCARGOS COMPLEMENTARES</t>
    </r>
  </si>
  <si>
    <r>
      <rPr>
        <sz val="10"/>
        <color indexed="8"/>
        <rFont val="Arial"/>
        <family val="2"/>
      </rPr>
      <t>H</t>
    </r>
  </si>
  <si>
    <r>
      <rPr>
        <sz val="10"/>
        <color indexed="8"/>
        <rFont val="Arial"/>
        <family val="2"/>
      </rPr>
      <t>1419</t>
    </r>
  </si>
  <si>
    <r>
      <rPr>
        <sz val="10"/>
        <color indexed="8"/>
        <rFont val="Arial"/>
        <family val="2"/>
      </rPr>
      <t>UN</t>
    </r>
  </si>
  <si>
    <r>
      <rPr>
        <sz val="10"/>
        <color indexed="8"/>
        <rFont val="Arial"/>
        <family val="2"/>
      </rPr>
      <t>1</t>
    </r>
  </si>
  <si>
    <r>
      <rPr>
        <sz val="10"/>
        <color indexed="8"/>
        <rFont val="Arial"/>
        <family val="2"/>
      </rPr>
      <t>6029</t>
    </r>
  </si>
  <si>
    <r>
      <rPr>
        <sz val="10"/>
        <color indexed="8"/>
        <rFont val="Arial"/>
        <family val="2"/>
      </rPr>
      <t>4384</t>
    </r>
  </si>
  <si>
    <r>
      <rPr>
        <sz val="10"/>
        <color indexed="8"/>
        <rFont val="Arial"/>
        <family val="2"/>
      </rPr>
      <t>2</t>
    </r>
  </si>
  <si>
    <r>
      <rPr>
        <sz val="10"/>
        <color indexed="8"/>
        <rFont val="Arial"/>
        <family val="2"/>
      </rPr>
      <t>10422</t>
    </r>
  </si>
  <si>
    <r>
      <rPr>
        <b/>
        <sz val="10"/>
        <color indexed="8"/>
        <rFont val="Arial"/>
        <family val="2"/>
      </rPr>
      <t>UN</t>
    </r>
  </si>
  <si>
    <r>
      <rPr>
        <sz val="10"/>
        <color indexed="8"/>
        <rFont val="Arial"/>
        <family val="2"/>
      </rPr>
      <t>5652</t>
    </r>
  </si>
  <si>
    <r>
      <rPr>
        <sz val="10"/>
        <color indexed="8"/>
        <rFont val="Arial"/>
        <family val="2"/>
      </rPr>
      <t>M3</t>
    </r>
  </si>
  <si>
    <r>
      <rPr>
        <sz val="10"/>
        <color indexed="8"/>
        <rFont val="Arial"/>
        <family val="2"/>
      </rPr>
      <t>4417</t>
    </r>
  </si>
  <si>
    <r>
      <rPr>
        <sz val="10"/>
        <color indexed="8"/>
        <rFont val="Arial"/>
        <family val="2"/>
      </rPr>
      <t>M</t>
    </r>
  </si>
  <si>
    <r>
      <rPr>
        <sz val="10"/>
        <color indexed="8"/>
        <rFont val="Arial"/>
        <family val="2"/>
      </rPr>
      <t>4491</t>
    </r>
  </si>
  <si>
    <r>
      <rPr>
        <sz val="10"/>
        <color indexed="8"/>
        <rFont val="Arial"/>
        <family val="2"/>
      </rPr>
      <t>4813</t>
    </r>
  </si>
  <si>
    <r>
      <rPr>
        <sz val="10"/>
        <color indexed="8"/>
        <rFont val="Arial"/>
        <family val="2"/>
      </rPr>
      <t>M2</t>
    </r>
  </si>
  <si>
    <r>
      <rPr>
        <b/>
        <sz val="10"/>
        <color indexed="8"/>
        <rFont val="Arial"/>
        <family val="2"/>
      </rPr>
      <t>73935/2</t>
    </r>
  </si>
  <si>
    <r>
      <t>A</t>
    </r>
    <r>
      <rPr>
        <b/>
        <sz val="10"/>
        <color indexed="8"/>
        <rFont val="Arial"/>
        <family val="2"/>
      </rPr>
      <t>LVENARIA EM TIJOLO CERAMICO FURADO 9X19X19CM, 1 VEZ (ESPESSURA 19
CM), ASSENTADO EM ARGAMASSA TRACO 1:4 (CIMENTO E AREIA MEDIA NAO PENEIRADA), PREPARO MANUAL, JUNTA1 CM</t>
    </r>
  </si>
  <si>
    <r>
      <rPr>
        <sz val="10"/>
        <color indexed="8"/>
        <rFont val="Arial"/>
        <family val="2"/>
      </rPr>
      <t>87373</t>
    </r>
  </si>
  <si>
    <r>
      <rPr>
        <sz val="10"/>
        <color indexed="8"/>
        <rFont val="Arial"/>
        <family val="2"/>
      </rPr>
      <t>ARGAMASSA TRAÇO 1:4 (CIMENTO E AREIA MÉDIA) PARA CONTRAPISO,
PREPARO MANUAL. AF_06/2014</t>
    </r>
  </si>
  <si>
    <r>
      <rPr>
        <b/>
        <sz val="10"/>
        <color indexed="8"/>
        <rFont val="Arial"/>
        <family val="2"/>
      </rPr>
      <t>M3</t>
    </r>
  </si>
  <si>
    <r>
      <rPr>
        <sz val="10"/>
        <color indexed="8"/>
        <rFont val="Arial"/>
        <family val="2"/>
      </rPr>
      <t>87298</t>
    </r>
  </si>
  <si>
    <r>
      <rPr>
        <sz val="10"/>
        <color indexed="8"/>
        <rFont val="Arial"/>
        <family val="2"/>
      </rPr>
      <t>ARGAMASSA TRAÇO 1:3 (CIMENTO E AREIA MÉDIA) PARA CONTRAPISO, PREPARO MECÂNICO COM BETONEIRA 400 L. AF_06/2014</t>
    </r>
  </si>
  <si>
    <t>83387</t>
  </si>
  <si>
    <t>CAIXA DE PASSAGEM PVC 4X2" - FORNECIMENTO E INSTALACAO</t>
  </si>
  <si>
    <t>83431</t>
  </si>
  <si>
    <t>CABO DE COBRE ISOLAMENTO TERMOPLASTICO 0,6/1KV 95MM2 ANTI-CHAMA -
FORNECIMENTO E INSTALACAO</t>
  </si>
  <si>
    <t>998</t>
  </si>
  <si>
    <t>CABO DE COBRE ISOLAMENTO ANTI-CHAMA 0,6/1KV 95MM2 (1 CONDUTOR) TP
SINTENAX PIRELLI OU EQUIV</t>
  </si>
  <si>
    <t>1</t>
  </si>
  <si>
    <t>83424</t>
  </si>
  <si>
    <t>CABO DE COBRE ISOLAMENTO TERMOPLASTICO 0,6/1KV 50MM2 ANTI-CHAMA -
FORNECIMENTO E INSTALACAO</t>
  </si>
  <si>
    <t>1018</t>
  </si>
  <si>
    <t>CABO DE COBRE ISOLAMENTO ANTI-CHAMA 0,6/1KV 50MM2 (1 CONDUTOR) TP SINTENAX PIRELLI OU EQUIV
75 A 500    E PN-16 DN 75 A 400</t>
  </si>
  <si>
    <t>83423</t>
  </si>
  <si>
    <t>CABO DE COBRE ISOLAMENTO TERMOPLASTICO 0,6/1KV 35MM2 ANTI-CHAMA -
FORNECIMENTO E INSTALACAO</t>
  </si>
  <si>
    <t>1019</t>
  </si>
  <si>
    <t>CABO DE COBRE ISOLAMENTO ANTI-CHAMA 0,6/1KV 35MM2 (1 CONDUTOR) TP
SINTENAX PIRELLI OU EQUIV</t>
  </si>
  <si>
    <t>83422</t>
  </si>
  <si>
    <t>CABO DE COBRE ISOLAMENTO TERMOPLASTICO 0,6/1KV 25MM2 ANTI-CHAMA -
FORNECIMENTO E INSTALACAO</t>
  </si>
  <si>
    <t>996</t>
  </si>
  <si>
    <t>CABO DE COBRE ISOLAMENTO ANTI-CHAMA 0,6/1KV 25MM2 (1 CONDUTOR) TP
SINTENAX PIRELLI OU EQUIV</t>
  </si>
  <si>
    <t>83421</t>
  </si>
  <si>
    <t>CABO DE COBRE ISOLAMENTO TERMOPLASTICO 0,6/1KV 16MM2 ANTI-CHAMA -
FORNECIMENTO E INSTALACAO</t>
  </si>
  <si>
    <t>995</t>
  </si>
  <si>
    <t>CABO DE COBRE ISOLAMENTO ANTI-CHAMA 0,6/1KV 16MM2 (1 CONDUTOR) TP
SINTENAX PIRELLI OU EQUIV</t>
  </si>
  <si>
    <t>83419</t>
  </si>
  <si>
    <t>CABO DE COBRE ISOLAMENTO TERMOPLASTICO 0,6/1KV 6MM2 ANTI-CHAMA -
FORNECIMENTO E INSTALACAO</t>
  </si>
  <si>
    <t>994</t>
  </si>
  <si>
    <t>CABO DE COBRE ISOLAMENTO ANTI-CHAMA 0,6/1KV 6MM2 (1 CONDUTOR) TP
SINTENAX PIRELLI OU EQUIV</t>
  </si>
  <si>
    <t>83417</t>
  </si>
  <si>
    <t>CABO DE COBRE ISOLAMENTO TERMOPLASTICO 0,6/1KV 2,5MM2 ANTI-CHAMA -
FORNECIMENTO E INSTALACAO</t>
  </si>
  <si>
    <t>1022</t>
  </si>
  <si>
    <t>CABO DE COBRE ISOLAMENTO ANTI-CHAMA 0,6/1KV 2,5MM2 (1 CONDUTOR) TP
SINTENAX   PIRELLI OU EQUIV</t>
  </si>
  <si>
    <t>83418</t>
  </si>
  <si>
    <t>CABO DE COBRE ISOLAMENTO TERMOPLASTICO 0,6/1KV 4MM2 ANTI-CHAMA -
FORNECIMENTO E INSTALACAO</t>
  </si>
  <si>
    <t>1021</t>
  </si>
  <si>
    <t>CABO DE COBRE ISOLAMENTO ANTI-CHAMA 0,6/1KV 4MM2 (1 CONDUTOR) TP
SINTENAX PIRELLI OU EQUIV</t>
  </si>
  <si>
    <t>74130/1</t>
  </si>
  <si>
    <t>DISJUNTOR TERMOMAGNETICO MONOPOLAR PADRAO NEMA (AMERICANO) 10 A
30A 240V, FORNECIMENTO E INSTALACAO</t>
  </si>
  <si>
    <t>74130/2</t>
  </si>
  <si>
    <t>DISJUNTOR TERMOMAGNETICO MONOPOLAR PADRAO NEMA (AMERICANO) 35 A
50A 240V, FORNECIMENTO E INSTALACAO</t>
  </si>
  <si>
    <t>74130/5</t>
  </si>
  <si>
    <t>DISJUNTOR TERMOMAGNETICO TRIPOLAR PADRAO NEMA (AMERICANO) 60 A
100A 240V, FORNECIMENTO E INSTALACAO</t>
  </si>
  <si>
    <t>74252/1</t>
  </si>
  <si>
    <t>ELETRODUTO DE PVC RIGIDO ROSCAVEL DN 25MM (1") INCL CONEXOES,
FORNECIMENTO E INSTALACAO</t>
  </si>
  <si>
    <t>73613</t>
  </si>
  <si>
    <t>ELETRODUTO DE PVC RIGIDO ROSCAVEL DN 20MM (3/4") INCL CONEXOES,
FORNECIMENTO E INSTALACAO</t>
  </si>
  <si>
    <t>55867</t>
  </si>
  <si>
    <t>ELETRODUTO DE PVC RIGIDO ROSCAVEL DN 75MM (3"), INCL CONEXOES,
FORNECIMENTO E INSTALACAO</t>
  </si>
  <si>
    <t>83483</t>
  </si>
  <si>
    <t>HASTE DE TERRA CANTONEIRA GALVANIZADA L=2,00M COM CONEXOES</t>
  </si>
  <si>
    <t>74131/6</t>
  </si>
  <si>
    <t>QUADRO DE DISTRIBUICAO DE ENERGIA DE EMBUTIR, EM CHAPA METALICA, PARA 32 DISJUNTORES TERMOMAGNETICOS MONOPOLARES, COM BARRAMENTO TRIFASICO E NEUTRO, FORNECIMENTO E INSTALACAO</t>
  </si>
  <si>
    <t>12041</t>
  </si>
  <si>
    <t>QUADRO DE DISTRIBUICAO DE EMBUTIR C/ BARRAMENTO TRIFASICO P/ 32
DISJUNTORES UNIPOLARES EM CHAPA DE ACO GALV</t>
  </si>
  <si>
    <t>83566</t>
  </si>
  <si>
    <t>TOMADA DE EMBUTIR 2P+T 20A/250V C/ PLACA - FORNECIMENTO E
INSTALACAO</t>
  </si>
  <si>
    <t>7529</t>
  </si>
  <si>
    <t>TOMADA EMBUTIR 2P + T 15A/250V C/PLACA, TIPO SILENTOQUE OU EQUIV</t>
  </si>
  <si>
    <t>72254</t>
  </si>
  <si>
    <t>CABO DE COBRE NU 50MM2 - FORNECIMENTO E INSTALACAO</t>
  </si>
  <si>
    <t>72253</t>
  </si>
  <si>
    <t>CABO DE COBRE NU 35MM2 - FORNECIMENTO E INSTALACAO</t>
  </si>
  <si>
    <t>68070</t>
  </si>
  <si>
    <t>PARA-RAIOS TIPO FRANKLIN - CABO E SUPORTE ISOLADOR</t>
  </si>
  <si>
    <t>3380</t>
  </si>
  <si>
    <t>HASTE DE ATERRAMENTO EM ACO, REVESTIDA COM BAIXA CAMADA DE COBRE, COM 3,00 M DE COMPRIMENTO E DN = 5/8", COM CONECTOR TIPO GRAMPO</t>
  </si>
  <si>
    <t>83635</t>
  </si>
  <si>
    <t>EXTINTOR INCENDIO TP PO QUIMICO 6KG - FORNECIMENTO E INSTALACAO</t>
  </si>
  <si>
    <t>10892</t>
  </si>
  <si>
    <t>EXTINTOR DE INCENDIO COM CARGA DE PO QUIMICO SECO (PQS) DE 6 KG,
COM PLACA DE SINALIZACAO</t>
  </si>
  <si>
    <t>73775/2</t>
  </si>
  <si>
    <t>EXTINTOR INCENDIO AGUA-PRESSURIZADA 10L INCL SUPORTE PAREDE CARGA COMPLETA FORNECIMENTO E COLOCACAO</t>
  </si>
  <si>
    <t>10886</t>
  </si>
  <si>
    <t>EXTINTOR DE INCENDIO C/ CARGA DE AGUA PRESSURIZADA AP 10L</t>
  </si>
  <si>
    <t>72284</t>
  </si>
  <si>
    <t>ABRIGO PARA HIDRANTE, 90X60X17CM, COM REGISTRO GLOBO ANGULAR 45º
2.1/2", ADAPTADOR STORZ 2.1/2", MANGUEIRA DE INCÊNDIO 20M, REDUÇÃO
2.1/2X1.1/2" E ESGUICHO EM LATÃO 1.1/2" - FORNECIMENTO E INSTALAÇÃO</t>
  </si>
  <si>
    <t>4</t>
  </si>
  <si>
    <t>10885</t>
  </si>
  <si>
    <t>CAIXA DE INCENDIO/ABRIGO DE MANGUEIRAS EM CHAPA SAE 1020 LAMINADA A FRIO, PORTA C/ VENTILACAO E VISOR SUPORTE 1/2 LUA P/ MANG, DE
EMBUTIR, INSCR. INCENDIO 90 X 60 X 17CM</t>
  </si>
  <si>
    <t>10899</t>
  </si>
  <si>
    <t>ADAPTADOR EM LATAO P/ INSTALACAO PREDIAL DE COMBATE A INCENDIO ENGATE RAPIDO 2 1/2" X ROSCA INTERNA 5 FIOS 2 1/2"</t>
  </si>
  <si>
    <t>10902</t>
  </si>
  <si>
    <t>ESGUICHO EM LATAO JATO SOLIDO P/ INSTALACAO PREDIAL COMBATE A
INCENDIO ENGATE RAPIDO 1 1/2" X 13MM</t>
  </si>
  <si>
    <t>10904</t>
  </si>
  <si>
    <t>REGISTRO OU VÁLVULA GLOBO ANGULAR DE LATÃO, 45 GRAUS, D = 2 1/2", PARA HIDRANTES EM INSTALAÇÃO PREDIAL DE INCÊNDIO</t>
  </si>
  <si>
    <t>20972</t>
  </si>
  <si>
    <t>REDUCAO FIXA TIPO STORZ LATAO P/ INST. PREDIAL COMBATE A INCENDIO
ENGATE RAPIDO 2.1/2" X 1.1/2"</t>
  </si>
  <si>
    <t>21030</t>
  </si>
  <si>
    <t>MANGUEIRA DE INCENDIO C/ CAPA SIMPLES TECIDA FIO POLIESTER TUBO
INT BORRACHA SINT ABNT TP 1 P/ INST PR, COMP C/ UNIOES E EMPAT INT LATAO C/ ENG RAP E ANEIS EXP P/ EMP MANG COBRE D = 1 1/2 L = 20M</t>
  </si>
  <si>
    <t>21031</t>
  </si>
  <si>
    <t>MANGUEIRA DE INCENDIO C/ CAPA SIMPLES TECIDA FIO POLIESTER TUBO
INT BORRACHA SINT ABNT TP 1 P/ INST PR, COMP C/ UNIOES E EMPAT INT LATAO C/ ENG RAP E ANEIS EXP P/ EMP MANG COBRE D = 1 1/2 L = 25M</t>
  </si>
  <si>
    <t>73976/8</t>
  </si>
  <si>
    <t>TUBO DE AÇO GALVANIZADO COM COSTURA 2.1/2" (65MM), INCLUSIVE CONEXOES - FORNECIMENTO E INSTALACAO</t>
  </si>
  <si>
    <t>88248</t>
  </si>
  <si>
    <t>AUXILIAR DE ENCANADOR OU BOMBEIRO HIDRÁULICO COM ENCARGOS
COMPLEMENTARES</t>
  </si>
  <si>
    <t>7701</t>
  </si>
  <si>
    <t>TUBO ACO GALV C/ COSTURA DIN 2440/NBR 5580 CLASSE MEDIA DN 2.1/2"
(65MM) E=3,65MM - 6,51KG/M</t>
  </si>
  <si>
    <t>1,4</t>
  </si>
  <si>
    <t>73688</t>
  </si>
  <si>
    <t>CABO TELEFONICO CTP-APL-50, 30 PARES (USO EXTERNO) - FORNECIMENTO
E INSTALACAO</t>
  </si>
  <si>
    <t>55866</t>
  </si>
  <si>
    <t>ELETRODUTO DE PVC RIGIDO ROSCAVEL DN 50MM (2"), INCL CONEXOES,
FORNECIMENTO E INSTALACAO</t>
  </si>
  <si>
    <t>75030/2</t>
  </si>
  <si>
    <t>TUBO PVC SOLDAVEL AGUA FRIA DN 32MM, INCLUSIVE CONEXOES -
FORNECIMENTO E INSTALACAO</t>
  </si>
  <si>
    <t>88497</t>
  </si>
  <si>
    <t>APLICAÇÃO E LIXAMENTO DE MASSA LÁTEX EM PAREDES, DUAS DEMÃOS.
AF_06/2014</t>
  </si>
  <si>
    <t>88489</t>
  </si>
  <si>
    <t>APLICAÇÃO MANUAL DE PINTURA COM TINTA LÁTEX ACRÍLICA EM PAREDES,
DUAS DEMÃOS. AF_06/2014</t>
  </si>
  <si>
    <t>88423</t>
  </si>
  <si>
    <t>APLICAÇÃO MANUAL DE PINTURA COM TINTA TEXTURIZADA ACRÍLICA EM PAREDES EXTERNAS DE CASAS, UMA COR. AF_06/2014</t>
  </si>
  <si>
    <t>88494</t>
  </si>
  <si>
    <t>APLICAÇÃO E LIXAMENTO DE MASSA LÁTEX EM TETO, UMA DEMÃO.
AF_06/2014</t>
  </si>
  <si>
    <t>88487</t>
  </si>
  <si>
    <t>APLICAÇÃO MANUAL DE PINTURA COM TINTA LÁTEX PVA EM PAREDES, DUAS
DEMÃOS. AF_06/2014</t>
  </si>
  <si>
    <t>74145/1</t>
  </si>
  <si>
    <t>PINTURA ESMALTE FOSCO, DUAS DEMAOS, SOBRE SUPERFICIE METALICA, INCLUSO UMA DEMAO DE FUNDO ANTICORROSIVO. UTILIZACAO DE REVOLVER ( AR-COMPRIMIDO).</t>
  </si>
  <si>
    <t>86889</t>
  </si>
  <si>
    <t>BANCADA DE GRANITO CINZA POLIDO PARA PIA DE COZINHA 1,50 X 0,60 M - FORNECIMENTO E INSTALAÇÃO. AF_12/2013_P</t>
  </si>
  <si>
    <t>86957</t>
  </si>
  <si>
    <t>MÃO FRANCESA EM BARRA DE FERRO CHATO RETANGULAR 2" X 1/4",
REFORÇADA, 40 X 30 CM</t>
  </si>
  <si>
    <t>2</t>
  </si>
  <si>
    <t>7568</t>
  </si>
  <si>
    <t>BUCHA NYLON S-10 C/ PARAFUSO ACO ZINC ROSCA SOBERBA CAB CHATA
5,5 X 65MM</t>
  </si>
  <si>
    <t>6</t>
  </si>
  <si>
    <t>86878</t>
  </si>
  <si>
    <t>VÁLVULA EM METAL CROMADO TIPO AMERICANA 3.1/2" X 1.1/2" PARA PIA -
FORNECIMENTO E INSTALAÇÃO. AF_12/2013</t>
  </si>
  <si>
    <t>86881</t>
  </si>
  <si>
    <t>SIFÃO DO TIPO GARRAFA EM METAL CROMADO 1 X 1.1/2" - FORNECIMENTO E
INSTALAÇÃO. AF_12/2013</t>
  </si>
  <si>
    <t>86900</t>
  </si>
  <si>
    <t>CUBA DE EMBUTIR DE AÇO INOXIDÁVEL MÉDIA - FORNECIMENTO E
INSTALAÇÃO. AF_12/2013</t>
  </si>
  <si>
    <t>86936</t>
  </si>
  <si>
    <t>CUBA DE EMBUTIR DE AÇO INOXIDÁVEL MÉDIA, INCLUSO VÁLVULA TIPO AMERICANA E SIFÃO TIPO GARRAFA EM METAL CROMADO - FORNECIMENTO E INSTALAÇÃO. AF_12/2013</t>
  </si>
  <si>
    <t>86909</t>
  </si>
  <si>
    <t>TORNEIRA CROMADA TUBO MÓVEL, DE MESA, 1/2" OU 3/4", PARA PIA DE COZINHA, PADRÃO ALTO - FORNECIMENTO E INSTALAÇÃO. AF_12/2013</t>
  </si>
  <si>
    <t>0,17</t>
  </si>
  <si>
    <t>11772</t>
  </si>
  <si>
    <t>TORNEIRA CROMADA TUBO MOVEL P/ BANCADA 1/2" OU 3/4" REF 1167 P/
PIA COZ - PADRAO ALTO</t>
  </si>
  <si>
    <t>86888</t>
  </si>
  <si>
    <t>VASO SANITÁRIO SIFONADO COM CAIXA ACOPLADA LOUÇA BRANCA - PADRÃO MÉDIO - FORNECIMENTO E INSTALAÇÃO. AF_12/2013_P</t>
  </si>
  <si>
    <t>0,78</t>
  </si>
  <si>
    <t>4384</t>
  </si>
  <si>
    <t>PARAFUSO NIQUELADO P/ FIXAR PECA SANITARIA - INCL PORCA CEGA,
ARRUELA E BUCHA NYLON S-10</t>
  </si>
  <si>
    <t>10422</t>
  </si>
  <si>
    <t>VASO SANITARIO SIFONADO C/CAIXA ACOPLADA LOUCA BRANCA - PADRAO
MEDIO</t>
  </si>
  <si>
    <t>73916/3</t>
  </si>
  <si>
    <t>PLACA DE IDENTIFICAÇÃO EM CHAPA GALVANIZADA NUM. 18, DIMENSÕES
8X12CM</t>
  </si>
  <si>
    <t>10850</t>
  </si>
  <si>
    <t>!EM PROCESSO DE DESATIVACAO! PLACA DE NUMERACAO DE CHAPA
GALVANIZADA NUM 18 12 X 18CM</t>
  </si>
  <si>
    <t>11950</t>
  </si>
  <si>
    <t>BUCHA NYLON S-6 C/ PARAFUSO ACO ZINC CAB CHATA ROSCA SOBERBA 4,2 X
45MM</t>
  </si>
  <si>
    <r>
      <rPr>
        <b/>
        <sz val="10"/>
        <color indexed="8"/>
        <rFont val="Arial"/>
        <family val="2"/>
      </rPr>
      <t>73822/2</t>
    </r>
  </si>
  <si>
    <r>
      <rPr>
        <sz val="10"/>
        <color indexed="8"/>
        <rFont val="Arial"/>
        <family val="2"/>
      </rPr>
      <t>73583</t>
    </r>
  </si>
  <si>
    <r>
      <rPr>
        <sz val="10"/>
        <color indexed="8"/>
        <rFont val="Arial"/>
        <family val="2"/>
      </rPr>
      <t>CUSTO HORARIO PRODUTIVO - MOTONIVELADORA CATERPILLAR 120G - 125 HP</t>
    </r>
  </si>
  <si>
    <r>
      <rPr>
        <sz val="10"/>
        <color indexed="8"/>
        <rFont val="Arial"/>
        <family val="2"/>
      </rPr>
      <t>0,003</t>
    </r>
  </si>
  <si>
    <r>
      <rPr>
        <b/>
        <sz val="10"/>
        <color indexed="8"/>
        <rFont val="Arial"/>
        <family val="2"/>
      </rPr>
      <t>73960/1</t>
    </r>
  </si>
  <si>
    <r>
      <rPr>
        <sz val="10"/>
        <color indexed="8"/>
        <rFont val="Arial"/>
        <family val="2"/>
      </rPr>
      <t>979</t>
    </r>
  </si>
  <si>
    <r>
      <rPr>
        <sz val="10"/>
        <color indexed="8"/>
        <rFont val="Arial"/>
        <family val="2"/>
      </rPr>
      <t>CABO DE COBRE FLEXÍVEL DE 16 MM2, COM ISOLAMENTO ANTI-CHAMA
450/750 V</t>
    </r>
  </si>
  <si>
    <r>
      <rPr>
        <sz val="10"/>
        <color indexed="8"/>
        <rFont val="Arial"/>
        <family val="2"/>
      </rPr>
      <t>20</t>
    </r>
  </si>
  <si>
    <r>
      <rPr>
        <sz val="10"/>
        <color indexed="8"/>
        <rFont val="Arial"/>
        <family val="2"/>
      </rPr>
      <t>4481</t>
    </r>
  </si>
  <si>
    <r>
      <rPr>
        <sz val="10"/>
        <color indexed="8"/>
        <rFont val="Arial"/>
        <family val="2"/>
      </rPr>
      <t>PECA DE MADEIRA DE LEI *7,5  X 15* CM ( 3"  X 6" ), NÃO
APARELHADA, (P/TELHADO, ESTRUTURAS PERMANENTES)</t>
    </r>
  </si>
  <si>
    <r>
      <rPr>
        <sz val="10"/>
        <color indexed="8"/>
        <rFont val="Arial"/>
        <family val="2"/>
      </rPr>
      <t>6</t>
    </r>
  </si>
  <si>
    <r>
      <rPr>
        <sz val="10"/>
        <color indexed="8"/>
        <rFont val="Arial"/>
        <family val="2"/>
      </rPr>
      <t>7701</t>
    </r>
  </si>
  <si>
    <r>
      <rPr>
        <sz val="10"/>
        <color indexed="8"/>
        <rFont val="Arial"/>
        <family val="2"/>
      </rPr>
      <t>TUBO ACO GALV C/ COSTURA DIN 2440/NBR 5580 CLASSE MEDIA DN 2.1/2"
(65MM) E=3,65MM - 6,51KG/M</t>
    </r>
  </si>
  <si>
    <r>
      <rPr>
        <b/>
        <sz val="10"/>
        <color indexed="8"/>
        <rFont val="Arial"/>
        <family val="2"/>
      </rPr>
      <t>74220/1</t>
    </r>
  </si>
  <si>
    <r>
      <rPr>
        <b/>
        <sz val="10"/>
        <color indexed="8"/>
        <rFont val="Arial"/>
        <family val="2"/>
      </rPr>
      <t>TAPUME DE CHAPA DE MADEIRA COMPENSADA, E= 6MM, COM PINTURA A CAL E
REAPROVEITAMENTO DE 2X</t>
    </r>
  </si>
  <si>
    <r>
      <rPr>
        <sz val="10"/>
        <color indexed="8"/>
        <rFont val="Arial"/>
        <family val="2"/>
      </rPr>
      <t>1351</t>
    </r>
  </si>
  <si>
    <r>
      <rPr>
        <sz val="10"/>
        <color indexed="8"/>
        <rFont val="Arial"/>
        <family val="2"/>
      </rPr>
      <t>0,2272727</t>
    </r>
  </si>
  <si>
    <r>
      <rPr>
        <sz val="10"/>
        <color indexed="8"/>
        <rFont val="Arial"/>
        <family val="2"/>
      </rPr>
      <t>PECA DE MADEIRA NATIVA / REGIONAL 7,5 X 7,5CM (3X3) NAO APARELHADA
(P/FORMA)</t>
    </r>
  </si>
  <si>
    <r>
      <rPr>
        <sz val="10"/>
        <color indexed="8"/>
        <rFont val="Arial"/>
        <family val="2"/>
      </rPr>
      <t>1,58</t>
    </r>
  </si>
  <si>
    <r>
      <rPr>
        <b/>
        <sz val="10"/>
        <color indexed="8"/>
        <rFont val="Arial"/>
        <family val="2"/>
      </rPr>
      <t>74077/1</t>
    </r>
  </si>
  <si>
    <r>
      <rPr>
        <b/>
        <sz val="10"/>
        <color indexed="8"/>
        <rFont val="Arial"/>
        <family val="2"/>
      </rPr>
      <t>LOCACAO CONVENCIONAL DE OBRA, ATRAVÉS DE GABARITO DE TABUAS CORRIDAS PONTALETADAS, SEM REAPROVEITAMENTO</t>
    </r>
  </si>
  <si>
    <r>
      <rPr>
        <sz val="10"/>
        <color indexed="8"/>
        <rFont val="Arial"/>
        <family val="2"/>
      </rPr>
      <t>0,36</t>
    </r>
  </si>
  <si>
    <r>
      <rPr>
        <sz val="10"/>
        <color indexed="8"/>
        <rFont val="Arial"/>
        <family val="2"/>
      </rPr>
      <t>10567</t>
    </r>
  </si>
  <si>
    <r>
      <rPr>
        <sz val="10"/>
        <color indexed="8"/>
        <rFont val="Arial"/>
        <family val="2"/>
      </rPr>
      <t>TABUA MADEIRA 3A QUALIDADE 2,5 X 23,0CM (1 X 9") NAO APARELHADA</t>
    </r>
  </si>
  <si>
    <r>
      <rPr>
        <sz val="10"/>
        <color indexed="8"/>
        <rFont val="Arial"/>
        <family val="2"/>
      </rPr>
      <t>0,32</t>
    </r>
  </si>
  <si>
    <r>
      <rPr>
        <b/>
        <sz val="10"/>
        <color indexed="8"/>
        <rFont val="Arial"/>
        <family val="2"/>
      </rPr>
      <t>5719</t>
    </r>
  </si>
  <si>
    <r>
      <rPr>
        <b/>
        <sz val="10"/>
        <color indexed="8"/>
        <rFont val="Arial"/>
        <family val="2"/>
      </rPr>
      <t>REATERRO APILOADO EM CAMADAS 0,20M, UTILIZANDO MATERIAL ARGILO- ARENOSO ADQUIRIDO EM JAZIDA, JÁ CONSIDERANDO UM ACRÉSCIMO DE 25%
NO VOLUME DO MATERIAL ADQUIRIDO, NÃO CONSIDERANDO O TRANSPORTE ATÉ O REATERRO</t>
    </r>
  </si>
  <si>
    <r>
      <rPr>
        <sz val="10"/>
        <color indexed="8"/>
        <rFont val="Arial"/>
        <family val="2"/>
      </rPr>
      <t>6079</t>
    </r>
  </si>
  <si>
    <r>
      <rPr>
        <b/>
        <sz val="10"/>
        <color indexed="8"/>
        <rFont val="Arial"/>
        <family val="2"/>
      </rPr>
      <t>73904/1</t>
    </r>
  </si>
  <si>
    <r>
      <rPr>
        <b/>
        <sz val="10"/>
        <color indexed="8"/>
        <rFont val="Arial"/>
        <family val="2"/>
      </rPr>
      <t>ATERRO APILOADO(MANUAL) EM CAMADAS DE 20 CM COM MATERIAL DE
EMPRÉSTIMO.</t>
    </r>
  </si>
  <si>
    <r>
      <rPr>
        <b/>
        <sz val="10"/>
        <color indexed="8"/>
        <rFont val="Arial"/>
        <family val="2"/>
      </rPr>
      <t>55835</t>
    </r>
  </si>
  <si>
    <r>
      <rPr>
        <b/>
        <sz val="10"/>
        <color indexed="8"/>
        <rFont val="Arial"/>
        <family val="2"/>
      </rPr>
      <t>ATERRO INTERNO (EDIFICACOES) COMPACTADO MANUALMENTE</t>
    </r>
  </si>
  <si>
    <r>
      <rPr>
        <b/>
        <sz val="10"/>
        <color indexed="8"/>
        <rFont val="Arial"/>
        <family val="2"/>
      </rPr>
      <t>72888</t>
    </r>
  </si>
  <si>
    <r>
      <rPr>
        <b/>
        <sz val="10"/>
        <color indexed="8"/>
        <rFont val="Arial"/>
        <family val="2"/>
      </rPr>
      <t>CARGA, MANOBRAS E DESCARGA DE AREIA, BRITA, PEDRA DE MAO E SOLOS COM CAMINHAO BASCULANTE 6 M3 (DESCARGA LIVRE)</t>
    </r>
  </si>
  <si>
    <r>
      <rPr>
        <sz val="10"/>
        <color indexed="8"/>
        <rFont val="Arial"/>
        <family val="2"/>
      </rPr>
      <t>5811</t>
    </r>
  </si>
  <si>
    <r>
      <rPr>
        <sz val="10"/>
        <color indexed="8"/>
        <rFont val="Arial"/>
        <family val="2"/>
      </rPr>
      <t>CAMINHAO BASCULANTE,  6M3,12T - 162HP (VU=5ANOS) - CHP DIURNO</t>
    </r>
  </si>
  <si>
    <r>
      <rPr>
        <sz val="10"/>
        <color indexed="8"/>
        <rFont val="Arial"/>
        <family val="2"/>
      </rPr>
      <t>CHP</t>
    </r>
  </si>
  <si>
    <r>
      <rPr>
        <b/>
        <sz val="10"/>
        <color indexed="8"/>
        <rFont val="Arial"/>
        <family val="2"/>
      </rPr>
      <t>74153/1</t>
    </r>
  </si>
  <si>
    <r>
      <rPr>
        <b/>
        <sz val="10"/>
        <color indexed="8"/>
        <rFont val="Arial"/>
        <family val="2"/>
      </rPr>
      <t>ESPALHAMENTO MECANIZADO (COM MOTONIVELADORA 140 HP) MATERIAL 1A.
CATEGORIA</t>
    </r>
  </si>
  <si>
    <r>
      <rPr>
        <b/>
        <sz val="10"/>
        <color indexed="8"/>
        <rFont val="Arial"/>
        <family val="2"/>
      </rPr>
      <t>79484</t>
    </r>
  </si>
  <si>
    <r>
      <rPr>
        <b/>
        <sz val="10"/>
        <color indexed="8"/>
        <rFont val="Arial"/>
        <family val="2"/>
      </rPr>
      <t>ATERRO MECANIZADO COMPACTADO COM EMPRESTIMO DE AREIA</t>
    </r>
  </si>
  <si>
    <r>
      <rPr>
        <sz val="10"/>
        <color indexed="8"/>
        <rFont val="Arial"/>
        <family val="2"/>
      </rPr>
      <t>1147</t>
    </r>
  </si>
  <si>
    <r>
      <rPr>
        <sz val="10"/>
        <color indexed="8"/>
        <rFont val="Arial"/>
        <family val="2"/>
      </rPr>
      <t>CAMINHAO PIPA COM BARRA ESPARGIDORA E CAPACIDADE DE *6000* LITROS (LOCACAO COM OPERADOR, COMBUSTIVEL E MANUTENCAO)</t>
    </r>
  </si>
  <si>
    <r>
      <rPr>
        <sz val="10"/>
        <color indexed="8"/>
        <rFont val="Arial"/>
        <family val="2"/>
      </rPr>
      <t>0,01</t>
    </r>
  </si>
  <si>
    <r>
      <rPr>
        <sz val="10"/>
        <color indexed="8"/>
        <rFont val="Arial"/>
        <family val="2"/>
      </rPr>
      <t>4091</t>
    </r>
  </si>
  <si>
    <r>
      <rPr>
        <sz val="10"/>
        <color indexed="8"/>
        <rFont val="Arial"/>
        <family val="2"/>
      </rPr>
      <t>MOTONIVELADORA COM POTENCIA DE 140 A 155 HP (LOCACAO COM OPERADOR,
COMBUSTIVEL E MANUTENCAO)</t>
    </r>
  </si>
  <si>
    <r>
      <rPr>
        <sz val="10"/>
        <color indexed="8"/>
        <rFont val="Arial"/>
        <family val="2"/>
      </rPr>
      <t>0,005</t>
    </r>
  </si>
  <si>
    <r>
      <rPr>
        <sz val="10"/>
        <color indexed="8"/>
        <rFont val="Arial"/>
        <family val="2"/>
      </rPr>
      <t>6063</t>
    </r>
  </si>
  <si>
    <r>
      <rPr>
        <sz val="10"/>
        <color indexed="8"/>
        <rFont val="Arial"/>
        <family val="2"/>
      </rPr>
      <t>ROLO COMPACTADOR DE PNEUS, PRESSAO VARIAVEL, AUTOPROPELIDO 145HP, PESO VAZIO/C/ LASTRO 9,8/27 T, P/ SELAGEM ASFALTICA, TIPO DYNAPAC CP-27 OU EQUIV (INCL MANUTENCAO/OPERACAO)</t>
    </r>
  </si>
  <si>
    <r>
      <rPr>
        <b/>
        <sz val="10"/>
        <color indexed="8"/>
        <rFont val="Arial"/>
        <family val="2"/>
      </rPr>
      <t>72856</t>
    </r>
  </si>
  <si>
    <r>
      <rPr>
        <b/>
        <sz val="10"/>
        <color indexed="8"/>
        <rFont val="Arial"/>
        <family val="2"/>
      </rPr>
      <t>M3XKM</t>
    </r>
  </si>
  <si>
    <r>
      <rPr>
        <sz val="10"/>
        <color indexed="8"/>
        <rFont val="Arial"/>
        <family val="2"/>
      </rPr>
      <t>0,0111</t>
    </r>
  </si>
  <si>
    <r>
      <rPr>
        <b/>
        <sz val="10"/>
        <color indexed="8"/>
        <rFont val="Arial"/>
        <family val="2"/>
      </rPr>
      <t>73758/1</t>
    </r>
  </si>
  <si>
    <r>
      <rPr>
        <b/>
        <sz val="10"/>
        <color indexed="8"/>
        <rFont val="Arial"/>
        <family val="2"/>
      </rPr>
      <t>73972/2</t>
    </r>
  </si>
  <si>
    <r>
      <rPr>
        <b/>
        <sz val="10"/>
        <color indexed="8"/>
        <rFont val="Arial"/>
        <family val="2"/>
      </rPr>
      <t>CONCRETO FCK=20MPA, VIRADO EM BETONEIRA, SEM LANCAMENTO</t>
    </r>
  </si>
  <si>
    <r>
      <rPr>
        <sz val="10"/>
        <color indexed="8"/>
        <rFont val="Arial"/>
        <family val="2"/>
      </rPr>
      <t>88297</t>
    </r>
  </si>
  <si>
    <r>
      <rPr>
        <sz val="10"/>
        <color indexed="8"/>
        <rFont val="Arial"/>
        <family val="2"/>
      </rPr>
      <t>OPERADOR DE MÁQUINAS E EQUIPAMENTOS COM ENCARGOS COMPLEMENTARES</t>
    </r>
  </si>
  <si>
    <r>
      <rPr>
        <sz val="10"/>
        <color indexed="8"/>
        <rFont val="Arial"/>
        <family val="2"/>
      </rPr>
      <t>1,8336</t>
    </r>
  </si>
  <si>
    <r>
      <rPr>
        <sz val="10"/>
        <color indexed="8"/>
        <rFont val="Arial"/>
        <family val="2"/>
      </rPr>
      <t>4721</t>
    </r>
  </si>
  <si>
    <r>
      <rPr>
        <sz val="10"/>
        <color indexed="8"/>
        <rFont val="Arial"/>
        <family val="2"/>
      </rPr>
      <t>PEDRA BRITADA N. 1 - POSTO PEDREIRA / FORNECEDOR (SEM FRETE)</t>
    </r>
  </si>
  <si>
    <r>
      <rPr>
        <sz val="10"/>
        <color indexed="8"/>
        <rFont val="Arial"/>
        <family val="2"/>
      </rPr>
      <t>0,836</t>
    </r>
  </si>
  <si>
    <r>
      <rPr>
        <sz val="10"/>
        <color indexed="8"/>
        <rFont val="Arial"/>
        <family val="2"/>
      </rPr>
      <t>10533</t>
    </r>
  </si>
  <si>
    <r>
      <rPr>
        <sz val="10"/>
        <color indexed="8"/>
        <rFont val="Arial"/>
        <family val="2"/>
      </rPr>
      <t>BETONEIRA 580L ELETRICA TRIFASICA 7,5HP C/ CARREGADOR MECANICO</t>
    </r>
  </si>
  <si>
    <r>
      <rPr>
        <b/>
        <sz val="10"/>
        <color indexed="8"/>
        <rFont val="Arial"/>
        <family val="2"/>
      </rPr>
      <t>74254/2</t>
    </r>
  </si>
  <si>
    <r>
      <rPr>
        <b/>
        <sz val="10"/>
        <color indexed="8"/>
        <rFont val="Arial"/>
        <family val="2"/>
      </rPr>
      <t>ARMACAO ACO CA-50, DIAM. 6,3 (1/4) À 12,5MM(1/2) -FORNECIMENTO/ CORTE(PERDA DE 10%) / DOBRA / COLOCAÇÃO.</t>
    </r>
  </si>
  <si>
    <r>
      <rPr>
        <b/>
        <sz val="10"/>
        <color indexed="8"/>
        <rFont val="Arial"/>
        <family val="2"/>
      </rPr>
      <t>KG</t>
    </r>
  </si>
  <si>
    <r>
      <rPr>
        <b/>
        <sz val="10"/>
        <color indexed="8"/>
        <rFont val="Arial"/>
        <family val="2"/>
      </rPr>
      <t>5651</t>
    </r>
  </si>
  <si>
    <r>
      <rPr>
        <b/>
        <sz val="10"/>
        <color indexed="8"/>
        <rFont val="Arial"/>
        <family val="2"/>
      </rPr>
      <t>FORMA TABUA PARA CONCRETO EM FUNDACAO C/ REAPROVEITAMENTO 5X</t>
    </r>
  </si>
  <si>
    <r>
      <rPr>
        <sz val="10"/>
        <color indexed="8"/>
        <rFont val="Arial"/>
        <family val="2"/>
      </rPr>
      <t>0,275</t>
    </r>
  </si>
  <si>
    <r>
      <rPr>
        <sz val="10"/>
        <color indexed="8"/>
        <rFont val="Arial"/>
        <family val="2"/>
      </rPr>
      <t>4502</t>
    </r>
  </si>
  <si>
    <r>
      <rPr>
        <sz val="10"/>
        <color indexed="8"/>
        <rFont val="Arial"/>
        <family val="2"/>
      </rPr>
      <t>PECA DE MADEIRA NATIVA/REGIONAL 2,5 X 5CM (1X2") NAO APARELHADA
(SARRAFO P/FORMA)</t>
    </r>
  </si>
  <si>
    <r>
      <rPr>
        <sz val="10"/>
        <color indexed="8"/>
        <rFont val="Arial"/>
        <family val="2"/>
      </rPr>
      <t>0,24</t>
    </r>
  </si>
  <si>
    <r>
      <rPr>
        <sz val="10"/>
        <color indexed="8"/>
        <rFont val="Arial"/>
        <family val="2"/>
      </rPr>
      <t>6189</t>
    </r>
  </si>
  <si>
    <r>
      <rPr>
        <sz val="10"/>
        <color indexed="8"/>
        <rFont val="Arial"/>
        <family val="2"/>
      </rPr>
      <t>TABUA MADEIRA 2A QUALIDADE 2,5 X 30,0CM (1 X 12") NAO APARELHADA</t>
    </r>
  </si>
  <si>
    <r>
      <rPr>
        <b/>
        <sz val="10"/>
        <color indexed="8"/>
        <rFont val="Arial"/>
        <family val="2"/>
      </rPr>
      <t>78018</t>
    </r>
  </si>
  <si>
    <r>
      <rPr>
        <b/>
        <sz val="10"/>
        <color indexed="8"/>
        <rFont val="Arial"/>
        <family val="2"/>
      </rPr>
      <t>ESCAVACAO MANUAL A CEU ABERTO EM MATERIAL DE 1A CATEGORIA, EM
PROFUNDIDADE ATE 0,50M</t>
    </r>
  </si>
  <si>
    <r>
      <rPr>
        <b/>
        <sz val="10"/>
        <color indexed="8"/>
        <rFont val="Arial"/>
        <family val="2"/>
      </rPr>
      <t>72920</t>
    </r>
  </si>
  <si>
    <r>
      <rPr>
        <sz val="10"/>
        <color indexed="8"/>
        <rFont val="Arial"/>
        <family val="2"/>
      </rPr>
      <t>5761</t>
    </r>
  </si>
  <si>
    <r>
      <rPr>
        <sz val="10"/>
        <color indexed="8"/>
        <rFont val="Arial"/>
        <family val="2"/>
      </rPr>
      <t>CAMINHAO PIPA 6000L TOCO, 162CV - 7,5T (VU=6ANOS) (INCLUI TANQUE DE ACO PARA TRANSPORTE DE AGUA E MOTOBOMBA CENTRIFUGA A GASOLINA
3,5CV) - CUSTO HORARIO PRODUTIVO DIURNO</t>
    </r>
  </si>
  <si>
    <r>
      <rPr>
        <sz val="10"/>
        <color indexed="8"/>
        <rFont val="Arial"/>
        <family val="2"/>
      </rPr>
      <t>0,0325</t>
    </r>
  </si>
  <si>
    <r>
      <rPr>
        <sz val="10"/>
        <color indexed="8"/>
        <rFont val="Arial"/>
        <family val="2"/>
      </rPr>
      <t>73331</t>
    </r>
  </si>
  <si>
    <r>
      <rPr>
        <sz val="10"/>
        <color indexed="8"/>
        <rFont val="Arial"/>
        <family val="2"/>
      </rPr>
      <t>VIBRADOR DE IMERSAO MOTOR GAS 3,5CV (CP) TUBO 48X480MM C/MANGOTE
DE 5M COMP - EXCL OPERADOR</t>
    </r>
  </si>
  <si>
    <r>
      <rPr>
        <b/>
        <sz val="10"/>
        <color indexed="8"/>
        <rFont val="Arial"/>
        <family val="2"/>
      </rPr>
      <t>73907/3</t>
    </r>
  </si>
  <si>
    <r>
      <rPr>
        <b/>
        <sz val="10"/>
        <color indexed="8"/>
        <rFont val="Arial"/>
        <family val="2"/>
      </rPr>
      <t>CONTRAPISO/LASTRO DE CONCRETO NAO-ESTRUTURAL, E=5CM, PREPARO COM
BETONEIRA</t>
    </r>
  </si>
  <si>
    <r>
      <rPr>
        <sz val="10"/>
        <color indexed="8"/>
        <rFont val="Arial"/>
        <family val="2"/>
      </rPr>
      <t>CONCRETO NAO ESTRUTURAL, CONSUMO 150KG/M3, PREPARO COM BETONEIRA,
SEM LANCAMENTO</t>
    </r>
  </si>
  <si>
    <r>
      <rPr>
        <sz val="10"/>
        <color indexed="8"/>
        <rFont val="Arial"/>
        <family val="2"/>
      </rPr>
      <t>0,05</t>
    </r>
  </si>
  <si>
    <r>
      <rPr>
        <b/>
        <sz val="10"/>
        <color indexed="8"/>
        <rFont val="Arial"/>
        <family val="2"/>
      </rPr>
      <t>5622</t>
    </r>
  </si>
  <si>
    <r>
      <rPr>
        <b/>
        <sz val="10"/>
        <color indexed="8"/>
        <rFont val="Arial"/>
        <family val="2"/>
      </rPr>
      <t>REGULARIZACAO E COMPACTACAO MANUAL DE TERRENO COM SOQUETE</t>
    </r>
  </si>
  <si>
    <r>
      <rPr>
        <b/>
        <sz val="10"/>
        <color indexed="8"/>
        <rFont val="Arial"/>
        <family val="2"/>
      </rPr>
      <t>73843/1</t>
    </r>
  </si>
  <si>
    <r>
      <rPr>
        <b/>
        <sz val="10"/>
        <color indexed="8"/>
        <rFont val="Arial"/>
        <family val="2"/>
      </rPr>
      <t>MURO DE ARRIMO DE CONCRETO CICLOPICO COM 30% DE PEDRA DE MAO</t>
    </r>
  </si>
  <si>
    <r>
      <rPr>
        <sz val="10"/>
        <color indexed="8"/>
        <rFont val="Arial"/>
        <family val="2"/>
      </rPr>
      <t>4718</t>
    </r>
  </si>
  <si>
    <r>
      <rPr>
        <sz val="10"/>
        <color indexed="8"/>
        <rFont val="Arial"/>
        <family val="2"/>
      </rPr>
      <t>PEDRA BRITADA N. 2 - POSTO PEDREIRA / FORNECEDOR (SEM FRETE)</t>
    </r>
  </si>
  <si>
    <r>
      <rPr>
        <sz val="10"/>
        <color indexed="8"/>
        <rFont val="Arial"/>
        <family val="2"/>
      </rPr>
      <t>0,61</t>
    </r>
  </si>
  <si>
    <r>
      <rPr>
        <sz val="10"/>
        <color indexed="8"/>
        <rFont val="Arial"/>
        <family val="2"/>
      </rPr>
      <t>4730</t>
    </r>
  </si>
  <si>
    <r>
      <rPr>
        <sz val="10"/>
        <color indexed="8"/>
        <rFont val="Arial"/>
        <family val="2"/>
      </rPr>
      <t>PEDRA-DE-MÃO OU PEDRA RACHÃO P/ MURO ARRIMO/FUNDAÇÃO/ENROCAMENTO ETC - POSTO PEDREIRA / FORNECEDOR (SEM FRETE)</t>
    </r>
  </si>
  <si>
    <r>
      <rPr>
        <b/>
        <sz val="10"/>
        <color indexed="8"/>
        <rFont val="Arial"/>
        <family val="2"/>
      </rPr>
      <t>84215</t>
    </r>
  </si>
  <si>
    <r>
      <rPr>
        <b/>
        <sz val="10"/>
        <color indexed="8"/>
        <rFont val="Arial"/>
        <family val="2"/>
      </rPr>
      <t>FORMA PARA ESTRUTURAS DE CONCRETO (PILAR, VIGA E LAJE) EM CHAPA DE MADEIRA COMPENSADA RESINADA, DE 1,10 X 2,20, ESPESSURA = 12 MM, 03
UTILIZACOES. (FABRICACAO, MONTAGEM E DESMONTAGEM)</t>
    </r>
  </si>
  <si>
    <r>
      <rPr>
        <sz val="10"/>
        <color indexed="8"/>
        <rFont val="Arial"/>
        <family val="2"/>
      </rPr>
      <t>1357</t>
    </r>
  </si>
  <si>
    <r>
      <rPr>
        <sz val="10"/>
        <color indexed="8"/>
        <rFont val="Arial"/>
        <family val="2"/>
      </rPr>
      <t>CHAPA MADEIRA COMPENSADA RESINADA 2,2 X 1,1M (12MM) P/ FORMA
CONCRETO</t>
    </r>
  </si>
  <si>
    <r>
      <rPr>
        <sz val="10"/>
        <color indexed="8"/>
        <rFont val="Arial"/>
        <family val="2"/>
      </rPr>
      <t>0,1742</t>
    </r>
  </si>
  <si>
    <r>
      <rPr>
        <sz val="10"/>
        <color indexed="8"/>
        <rFont val="Arial"/>
        <family val="2"/>
      </rPr>
      <t>1,04</t>
    </r>
  </si>
  <si>
    <r>
      <rPr>
        <sz val="10"/>
        <color indexed="8"/>
        <rFont val="Arial"/>
        <family val="2"/>
      </rPr>
      <t>4506</t>
    </r>
  </si>
  <si>
    <r>
      <rPr>
        <sz val="10"/>
        <color indexed="8"/>
        <rFont val="Arial"/>
        <family val="2"/>
      </rPr>
      <t>PECA DE MADEIRANATIVA/REGIONAL 2,5 X 10CM (1X4") NAO APARELHADA
(SARRAFO P/FORMA)</t>
    </r>
  </si>
  <si>
    <r>
      <rPr>
        <sz val="10"/>
        <color indexed="8"/>
        <rFont val="Arial"/>
        <family val="2"/>
      </rPr>
      <t>0,55</t>
    </r>
  </si>
  <si>
    <r>
      <rPr>
        <sz val="10"/>
        <color indexed="8"/>
        <rFont val="Arial"/>
        <family val="2"/>
      </rPr>
      <t>0,31</t>
    </r>
  </si>
  <si>
    <r>
      <rPr>
        <b/>
        <sz val="10"/>
        <color indexed="8"/>
        <rFont val="Arial"/>
        <family val="2"/>
      </rPr>
      <t>74138/3</t>
    </r>
  </si>
  <si>
    <r>
      <rPr>
        <b/>
        <sz val="10"/>
        <color indexed="8"/>
        <rFont val="Arial"/>
        <family val="2"/>
      </rPr>
      <t>CONCRETO USINADO BOMBEADO FCK=25MPA, INCLUSIVE LANCAMENTO E
ADENSAMENTO</t>
    </r>
  </si>
  <si>
    <r>
      <rPr>
        <sz val="10"/>
        <color indexed="8"/>
        <rFont val="Arial"/>
        <family val="2"/>
      </rPr>
      <t>1527</t>
    </r>
  </si>
  <si>
    <r>
      <rPr>
        <sz val="10"/>
        <color indexed="8"/>
        <rFont val="Arial"/>
        <family val="2"/>
      </rPr>
      <t>CONCRETO USINADO BOMBEAVEL COM BRITA 0 E 1, SLUMP = 100 MM +/- 20
MM, FCK = 25 MPA (INCLUI SERVICO DE BOMBEAMENTO)</t>
    </r>
  </si>
  <si>
    <r>
      <rPr>
        <sz val="10"/>
        <color indexed="8"/>
        <rFont val="Arial"/>
        <family val="2"/>
      </rPr>
      <t>1,05</t>
    </r>
  </si>
  <si>
    <r>
      <rPr>
        <sz val="10"/>
        <color indexed="8"/>
        <rFont val="Arial"/>
        <family val="2"/>
      </rPr>
      <t>10485</t>
    </r>
  </si>
  <si>
    <r>
      <rPr>
        <sz val="10"/>
        <color indexed="8"/>
        <rFont val="Arial"/>
        <family val="2"/>
      </rPr>
      <t>VIBRADOR DE IMERSAO C/ MOTOR ELETRICO 2HP MONOFASICO QUALQUER DIAM
C/ MANGOTE</t>
    </r>
  </si>
  <si>
    <r>
      <rPr>
        <sz val="10"/>
        <color indexed="8"/>
        <rFont val="Arial"/>
        <family val="2"/>
      </rPr>
      <t>0,3</t>
    </r>
  </si>
  <si>
    <r>
      <rPr>
        <sz val="10"/>
        <color indexed="8"/>
        <rFont val="Arial"/>
        <family val="2"/>
      </rPr>
      <t>4433</t>
    </r>
  </si>
  <si>
    <r>
      <rPr>
        <sz val="10"/>
        <color indexed="8"/>
        <rFont val="Arial"/>
        <family val="2"/>
      </rPr>
      <t>PECA DE MADEIRA DE LEI *7,5 X 7,5* CM, NÃO APARELHADA, (P/TELHADO,
ESTRUTURAS PERMANENTES)</t>
    </r>
  </si>
  <si>
    <r>
      <rPr>
        <sz val="10"/>
        <color indexed="8"/>
        <rFont val="Arial"/>
        <family val="2"/>
      </rPr>
      <t>0,35</t>
    </r>
  </si>
  <si>
    <r>
      <rPr>
        <sz val="10"/>
        <color indexed="8"/>
        <rFont val="Arial"/>
        <family val="2"/>
      </rPr>
      <t>0,23</t>
    </r>
  </si>
  <si>
    <r>
      <rPr>
        <sz val="10"/>
        <color indexed="8"/>
        <rFont val="Arial"/>
        <family val="2"/>
      </rPr>
      <t>3743</t>
    </r>
  </si>
  <si>
    <r>
      <rPr>
        <sz val="10"/>
        <color indexed="8"/>
        <rFont val="Arial"/>
        <family val="2"/>
      </rPr>
      <t>LAJE PRE-MOLDADA DE PISO CONVENCIONAL SOBRECARGA 200KG/M2 VAO ATE
3,50M</t>
    </r>
  </si>
  <si>
    <r>
      <rPr>
        <sz val="10"/>
        <color indexed="8"/>
        <rFont val="Arial"/>
        <family val="2"/>
      </rPr>
      <t>0,29</t>
    </r>
  </si>
  <si>
    <r>
      <rPr>
        <sz val="10"/>
        <color indexed="8"/>
        <rFont val="Arial"/>
        <family val="2"/>
      </rPr>
      <t>0,17</t>
    </r>
  </si>
  <si>
    <r>
      <rPr>
        <sz val="10"/>
        <color indexed="8"/>
        <rFont val="Arial"/>
        <family val="2"/>
      </rPr>
      <t>74254/002</t>
    </r>
  </si>
  <si>
    <r>
      <rPr>
        <sz val="10"/>
        <color indexed="8"/>
        <rFont val="Arial"/>
        <family val="2"/>
      </rPr>
      <t>ARMACAO ACO CA-50, DIAM. 6,3 (1/4) À 12,5MM(1/2) -FORNECIMENTO/
CORTE(PERDA DE 10%) / DOBRA / COLOCAÇÃO.</t>
    </r>
  </si>
  <si>
    <r>
      <rPr>
        <sz val="10"/>
        <color indexed="8"/>
        <rFont val="Arial"/>
        <family val="2"/>
      </rPr>
      <t>KG</t>
    </r>
  </si>
  <si>
    <r>
      <rPr>
        <b/>
        <sz val="10"/>
        <color indexed="8"/>
        <rFont val="Arial"/>
        <family val="2"/>
      </rPr>
      <t>87496</t>
    </r>
  </si>
  <si>
    <r>
      <rPr>
        <b/>
        <sz val="10"/>
        <color indexed="8"/>
        <rFont val="Arial"/>
        <family val="2"/>
      </rPr>
      <t>ALVENARIA DE VEDAÇÃO DE BLOCOS CERÂMICOS FURADOS NA HORIZONTAL DE
9X19X19CM (ESPESSURA 9CM) DE PAREDES COM ÁREA LÍQUIDA MENOR QUE
6M² SEM VÃOS E ARGAMASSA DE ASSENTAMENTO COM PREPARO MANUAL. AF_06/2014_P</t>
    </r>
  </si>
  <si>
    <r>
      <rPr>
        <sz val="10"/>
        <color indexed="8"/>
        <rFont val="Arial"/>
        <family val="2"/>
      </rPr>
      <t>87369</t>
    </r>
  </si>
  <si>
    <r>
      <rPr>
        <sz val="10"/>
        <color indexed="8"/>
        <rFont val="Arial"/>
        <family val="2"/>
      </rPr>
      <t>ARGAMASSA TRAÇO 1:2:8 (CIMENTO, CAL E AREIA MÉDIA) PARA EMBOÇO/MASSA ÚNICA/ASSENTAMENTO DE ALVENARIA DE VEDAÇÃO, PREPARO
MANUAL. AF_06/2014</t>
    </r>
  </si>
  <si>
    <r>
      <rPr>
        <sz val="10"/>
        <color indexed="8"/>
        <rFont val="Arial"/>
        <family val="2"/>
      </rPr>
      <t>7266</t>
    </r>
  </si>
  <si>
    <r>
      <rPr>
        <sz val="10"/>
        <color indexed="8"/>
        <rFont val="Arial"/>
        <family val="2"/>
      </rPr>
      <t>BLOCO CERAMICO (ALVENARIA DE VEDACAO), DE *9 X 19 X 19* CM</t>
    </r>
  </si>
  <si>
    <r>
      <rPr>
        <sz val="10"/>
        <color indexed="8"/>
        <rFont val="Arial"/>
        <family val="2"/>
      </rPr>
      <t>MIL</t>
    </r>
  </si>
  <si>
    <r>
      <rPr>
        <sz val="10"/>
        <color indexed="8"/>
        <rFont val="Arial"/>
        <family val="2"/>
      </rPr>
      <t>0,02793</t>
    </r>
  </si>
  <si>
    <r>
      <rPr>
        <b/>
        <sz val="10"/>
        <color indexed="8"/>
        <rFont val="Arial"/>
        <family val="2"/>
      </rPr>
      <t>87503</t>
    </r>
  </si>
  <si>
    <r>
      <rPr>
        <b/>
        <sz val="10"/>
        <color indexed="8"/>
        <rFont val="Arial"/>
        <family val="2"/>
      </rPr>
      <t>ALVENARIA DE VEDAÇÃO DE BLOCOS CERÂMICOS FURADOS NA HORIZONTAL DE
9X19X19CM (ESPESSURA 9CM) DE PAREDES COM ÁREA LÍQUIDA MAIOR OU IGUAL A 6M² SEM VÃOS E ARGAMASSA DE ASSENTAMENTO COM PREPARO EM BETONEIRA. AF_06/2014_P</t>
    </r>
  </si>
  <si>
    <r>
      <rPr>
        <sz val="10"/>
        <color indexed="8"/>
        <rFont val="Arial"/>
        <family val="2"/>
      </rPr>
      <t>87292</t>
    </r>
  </si>
  <si>
    <r>
      <rPr>
        <sz val="10"/>
        <color indexed="8"/>
        <rFont val="Arial"/>
        <family val="2"/>
      </rPr>
      <t>ARGAMASSA TRAÇO 1:2:8 (CIMENTO, CAL E AREIA MÉDIA) PARA EMBOÇO/MASSA ÚNICA/ASSENTAMENTO DE ALVENARIA DE VEDAÇÃO, PREPARO
MECÂNICO COM BETONEIRA 400 L. AF_06/2014</t>
    </r>
  </si>
  <si>
    <r>
      <rPr>
        <b/>
        <sz val="10"/>
        <color indexed="8"/>
        <rFont val="Arial"/>
        <family val="2"/>
      </rPr>
      <t>79627</t>
    </r>
  </si>
  <si>
    <r>
      <rPr>
        <b/>
        <sz val="10"/>
        <color indexed="8"/>
        <rFont val="Arial"/>
        <family val="2"/>
      </rPr>
      <t>DIVISORIA EM GRANITO BRANCO POLIDO, ESP = 3CM, ASSENTADO COM ARGAMASSA TRACO 1:4, ARREMATE EM CIMENTO BRANCO, EXCLUSIVE
FERRAGENS</t>
    </r>
  </si>
  <si>
    <r>
      <rPr>
        <sz val="10"/>
        <color indexed="8"/>
        <rFont val="Arial"/>
        <family val="2"/>
      </rPr>
      <t>0,0033</t>
    </r>
  </si>
  <si>
    <r>
      <rPr>
        <sz val="10"/>
        <color indexed="8"/>
        <rFont val="Arial"/>
        <family val="2"/>
      </rPr>
      <t>25976</t>
    </r>
  </si>
  <si>
    <r>
      <rPr>
        <sz val="10"/>
        <color indexed="8"/>
        <rFont val="Arial"/>
        <family val="2"/>
      </rPr>
      <t>DIVISORIA EM GRANITO BRANCO ESP=3CM COM DUAS FACES POLIDAS
LEVIGADO</t>
    </r>
  </si>
  <si>
    <r>
      <rPr>
        <b/>
        <sz val="10"/>
        <color indexed="8"/>
        <rFont val="Arial"/>
        <family val="2"/>
      </rPr>
      <t>73988/2</t>
    </r>
  </si>
  <si>
    <r>
      <rPr>
        <b/>
        <sz val="10"/>
        <color indexed="8"/>
        <rFont val="Arial"/>
        <family val="2"/>
      </rPr>
      <t>ENCUNHAMENTO (APERTO DE ALVENARIA) EM TIJOLOS CERAMICOS MACICO
5,7X9X19CM 1/2 VEZ (ESPESSURA 9CM) COM ARGAMASSA TRACO 1:2:8 (CIMENTO, CAL E AREIA)</t>
    </r>
  </si>
  <si>
    <r>
      <rPr>
        <b/>
        <sz val="10"/>
        <color indexed="8"/>
        <rFont val="Arial"/>
        <family val="2"/>
      </rPr>
      <t>M</t>
    </r>
  </si>
  <si>
    <r>
      <rPr>
        <b/>
        <sz val="10"/>
        <color indexed="8"/>
        <rFont val="Arial"/>
        <family val="2"/>
      </rPr>
      <t>83732</t>
    </r>
  </si>
  <si>
    <r>
      <rPr>
        <b/>
        <sz val="10"/>
        <color indexed="8"/>
        <rFont val="Arial"/>
        <family val="2"/>
      </rPr>
      <t>IMPERMEABILIZACAO DE SUPERFICIE COM ARGAMASSA DE CIMENTO E AREIA, TRACO 1:3, COM ADITIVO IMPERMEABILIZANTE, E=1,5 CM</t>
    </r>
  </si>
  <si>
    <r>
      <rPr>
        <sz val="10"/>
        <color indexed="8"/>
        <rFont val="Arial"/>
        <family val="2"/>
      </rPr>
      <t>73548</t>
    </r>
  </si>
  <si>
    <r>
      <rPr>
        <sz val="10"/>
        <color indexed="8"/>
        <rFont val="Arial"/>
        <family val="2"/>
      </rPr>
      <t>ARGAMASSA TRACO 1:3 (CIMENTO E AREIA), PREPARO MANUAL, INCLUSO
ADITIVO IMPERMEABILIZANTE</t>
    </r>
  </si>
  <si>
    <r>
      <rPr>
        <b/>
        <sz val="10"/>
        <color indexed="8"/>
        <rFont val="Arial"/>
        <family val="2"/>
      </rPr>
      <t>74106/1</t>
    </r>
  </si>
  <si>
    <r>
      <rPr>
        <b/>
        <sz val="10"/>
        <color indexed="8"/>
        <rFont val="Arial"/>
        <family val="2"/>
      </rPr>
      <t>IMPERMEABILIZACAO DE ESTRUTURAS ENTERRADAS, COM TINTA ASFALTICA,
DUAS DEMAOS.</t>
    </r>
  </si>
  <si>
    <r>
      <rPr>
        <b/>
        <sz val="10"/>
        <color indexed="8"/>
        <rFont val="Arial"/>
        <family val="2"/>
      </rPr>
      <t>83738</t>
    </r>
  </si>
  <si>
    <r>
      <rPr>
        <b/>
        <sz val="10"/>
        <color indexed="8"/>
        <rFont val="Arial"/>
        <family val="2"/>
      </rPr>
      <t>IMPERMEABILIZACAO DE SUPERFICIE COM MANTA ASFALTICA (COM POLIMEROS
TIPO APP), E=4 MM</t>
    </r>
  </si>
  <si>
    <r>
      <rPr>
        <sz val="10"/>
        <color indexed="8"/>
        <rFont val="Arial"/>
        <family val="2"/>
      </rPr>
      <t>4015</t>
    </r>
  </si>
  <si>
    <r>
      <rPr>
        <sz val="10"/>
        <color indexed="8"/>
        <rFont val="Arial"/>
        <family val="2"/>
      </rPr>
      <t>MANTA IMPERMEABILIZANTE A BASE DE ASFALTO MODIFICADO C/ POLIMEROS
DE APP TIPO TORODIM 4MM VIAPOL OU EQUIV</t>
    </r>
  </si>
  <si>
    <r>
      <rPr>
        <sz val="10"/>
        <color indexed="8"/>
        <rFont val="Arial"/>
        <family val="2"/>
      </rPr>
      <t>1,1</t>
    </r>
  </si>
  <si>
    <r>
      <rPr>
        <b/>
        <sz val="10"/>
        <color indexed="8"/>
        <rFont val="Arial"/>
        <family val="2"/>
      </rPr>
      <t>83748</t>
    </r>
  </si>
  <si>
    <r>
      <rPr>
        <b/>
        <sz val="10"/>
        <color indexed="8"/>
        <rFont val="Arial"/>
        <family val="2"/>
      </rPr>
      <t>PROTECAO MECANICA DE SUPERFICIE COM ARGAMASSA DE CIMENTO E AREIA,
TRACO 1:3, E=2 CM</t>
    </r>
  </si>
  <si>
    <r>
      <rPr>
        <sz val="10"/>
        <color indexed="8"/>
        <rFont val="Arial"/>
        <family val="2"/>
      </rPr>
      <t>87372</t>
    </r>
  </si>
  <si>
    <r>
      <rPr>
        <sz val="10"/>
        <color indexed="8"/>
        <rFont val="Arial"/>
        <family val="2"/>
      </rPr>
      <t>ARGAMASSA TRAÇO 1:3 (CIMENTO E AREIA MÉDIA) PARA CONTRAPISO,
PREPARO MANUAL. AF_06/2014</t>
    </r>
  </si>
  <si>
    <r>
      <rPr>
        <sz val="10"/>
        <color indexed="8"/>
        <rFont val="Arial"/>
        <family val="2"/>
      </rPr>
      <t>0,02</t>
    </r>
  </si>
  <si>
    <r>
      <rPr>
        <b/>
        <sz val="10"/>
        <color indexed="8"/>
        <rFont val="Arial"/>
        <family val="2"/>
      </rPr>
      <t>74088/1</t>
    </r>
  </si>
  <si>
    <r>
      <rPr>
        <b/>
        <sz val="10"/>
        <color indexed="8"/>
        <rFont val="Arial"/>
        <family val="2"/>
      </rPr>
      <t>TELHAMENTO COM TELHA DE FIBROCIMENTO ONDULADA, ESPESSURA 6MM, INCLUSO JUNTAS DE VEDACAO E ACESSORIOS DE FIXACAO, EXCLUINDO
MADEIRAMENTO</t>
    </r>
  </si>
  <si>
    <r>
      <rPr>
        <sz val="10"/>
        <color indexed="8"/>
        <rFont val="Arial"/>
        <family val="2"/>
      </rPr>
      <t>1607</t>
    </r>
  </si>
  <si>
    <r>
      <rPr>
        <sz val="10"/>
        <color indexed="8"/>
        <rFont val="Arial"/>
        <family val="2"/>
      </rPr>
      <t>CONJUNTO ARRUELAS DE VEDACAO 5/16" P/ TELHA FIBROCIMENTO (UMA
ARRUELA METALICA E UMA ARRULA PVC - CONICAS)</t>
    </r>
  </si>
  <si>
    <r>
      <rPr>
        <sz val="10"/>
        <color indexed="8"/>
        <rFont val="Arial"/>
        <family val="2"/>
      </rPr>
      <t>CJ</t>
    </r>
  </si>
  <si>
    <r>
      <rPr>
        <sz val="10"/>
        <color indexed="8"/>
        <rFont val="Arial"/>
        <family val="2"/>
      </rPr>
      <t>4299</t>
    </r>
  </si>
  <si>
    <r>
      <rPr>
        <sz val="10"/>
        <color indexed="8"/>
        <rFont val="Arial"/>
        <family val="2"/>
      </rPr>
      <t>PARAFUSO COM ROSCA SOBERBA E ARRUELA FIXA, EM FERRO GALVANIZADO, DE 8 X 110 MM (PARA FIXACAO DE TELHAS DE FIBROCIMENTO)</t>
    </r>
  </si>
  <si>
    <r>
      <rPr>
        <sz val="10"/>
        <color indexed="8"/>
        <rFont val="Arial"/>
        <family val="2"/>
      </rPr>
      <t>7194</t>
    </r>
  </si>
  <si>
    <r>
      <rPr>
        <sz val="10"/>
        <color indexed="8"/>
        <rFont val="Arial"/>
        <family val="2"/>
      </rPr>
      <t>TELHA DE FIBROCIMENTO ONDULADA E = 6 MM, DE *2,44  X 1,10* M (SEM
AMIANTO)</t>
    </r>
  </si>
  <si>
    <r>
      <rPr>
        <sz val="10"/>
        <color indexed="8"/>
        <rFont val="Arial"/>
        <family val="2"/>
      </rPr>
      <t>1,15</t>
    </r>
  </si>
  <si>
    <r>
      <rPr>
        <b/>
        <sz val="10"/>
        <color indexed="8"/>
        <rFont val="Arial"/>
        <family val="2"/>
      </rPr>
      <t>72083</t>
    </r>
  </si>
  <si>
    <r>
      <rPr>
        <b/>
        <sz val="10"/>
        <color indexed="8"/>
        <rFont val="Arial"/>
        <family val="2"/>
      </rPr>
      <t>ESTRUTURA DE MADEIRA DE LEI PRIMEIRA QUALIDADE, SERRADA, NAO APARELHADA, PARA TELHAS ONDULADAS, VAOS DE 10M ATE 13M</t>
    </r>
  </si>
  <si>
    <r>
      <rPr>
        <sz val="10"/>
        <color indexed="8"/>
        <rFont val="Arial"/>
        <family val="2"/>
      </rPr>
      <t>4463</t>
    </r>
  </si>
  <si>
    <r>
      <rPr>
        <sz val="10"/>
        <color indexed="8"/>
        <rFont val="Arial"/>
        <family val="2"/>
      </rPr>
      <t>PECA DE MADEIRA DE LEI NATIVA/REGIONAL *4 X 30* CM NAO APARELHADA</t>
    </r>
  </si>
  <si>
    <r>
      <rPr>
        <sz val="10"/>
        <color indexed="8"/>
        <rFont val="Arial"/>
        <family val="2"/>
      </rPr>
      <t>21142</t>
    </r>
  </si>
  <si>
    <r>
      <rPr>
        <sz val="10"/>
        <color indexed="8"/>
        <rFont val="Arial"/>
        <family val="2"/>
      </rPr>
      <t>ESTRIBO C/ PARAFUSO EM CHAPA DE FERRO FUNDIDO DE 2" X 3/16" X 35CM
SECAO "U" PARA MADEIRAMENTO DE TELHADO"</t>
    </r>
  </si>
  <si>
    <r>
      <rPr>
        <sz val="10"/>
        <color indexed="8"/>
        <rFont val="Arial"/>
        <family val="2"/>
      </rPr>
      <t>0,144</t>
    </r>
  </si>
  <si>
    <r>
      <rPr>
        <b/>
        <sz val="10"/>
        <color indexed="8"/>
        <rFont val="Arial"/>
        <family val="2"/>
      </rPr>
      <t>74045/1</t>
    </r>
  </si>
  <si>
    <r>
      <rPr>
        <b/>
        <sz val="10"/>
        <color indexed="8"/>
        <rFont val="Arial"/>
        <family val="2"/>
      </rPr>
      <t>CUMEEIRA UNIVERSAL PARA TELHA DE FIBROCIMENTO ONDULADA ESPESSURA 6
MM, INCLUSO JUNTAS DE VEDACAO E ACESSORIOS DE FIXACAO</t>
    </r>
  </si>
  <si>
    <r>
      <rPr>
        <sz val="10"/>
        <color indexed="8"/>
        <rFont val="Arial"/>
        <family val="2"/>
      </rPr>
      <t>4,28</t>
    </r>
  </si>
  <si>
    <r>
      <rPr>
        <sz val="10"/>
        <color indexed="8"/>
        <rFont val="Arial"/>
        <family val="2"/>
      </rPr>
      <t>4302</t>
    </r>
  </si>
  <si>
    <r>
      <rPr>
        <sz val="10"/>
        <color indexed="8"/>
        <rFont val="Arial"/>
        <family val="2"/>
      </rPr>
      <t>PARAFUSO ZINCADO ROSCA SOBERBA 5/16" X 250MM P/ TELHA FIBROCIMENTO</t>
    </r>
  </si>
  <si>
    <r>
      <rPr>
        <sz val="10"/>
        <color indexed="8"/>
        <rFont val="Arial"/>
        <family val="2"/>
      </rPr>
      <t>7219</t>
    </r>
  </si>
  <si>
    <r>
      <rPr>
        <sz val="10"/>
        <color indexed="8"/>
        <rFont val="Arial"/>
        <family val="2"/>
      </rPr>
      <t>CUMEEIRA UNIVERSAL PARA TELHA DE FIBROCIMENTO ONDULADA, E = 6MM,
DE 1,10 X 0,21 M (SEM AMIANTO)</t>
    </r>
  </si>
  <si>
    <r>
      <rPr>
        <sz val="10"/>
        <color indexed="8"/>
        <rFont val="Arial"/>
        <family val="2"/>
      </rPr>
      <t>0,948</t>
    </r>
  </si>
  <si>
    <r>
      <rPr>
        <b/>
        <sz val="10"/>
        <color indexed="8"/>
        <rFont val="Arial"/>
        <family val="2"/>
      </rPr>
      <t>74098/1</t>
    </r>
  </si>
  <si>
    <r>
      <rPr>
        <b/>
        <sz val="10"/>
        <color indexed="8"/>
        <rFont val="Arial"/>
        <family val="2"/>
      </rPr>
      <t>RUFO EM CONCRETO ARMADO, LARGURA 40CM, ESPESSURA 3CM</t>
    </r>
  </si>
  <si>
    <r>
      <rPr>
        <sz val="10"/>
        <color indexed="8"/>
        <rFont val="Arial"/>
        <family val="2"/>
      </rPr>
      <t>2751</t>
    </r>
  </si>
  <si>
    <r>
      <rPr>
        <sz val="10"/>
        <color indexed="8"/>
        <rFont val="Arial"/>
        <family val="2"/>
      </rPr>
      <t>PECA DE MADEIRA ROLICA SEM TRATAMENTO (EUCALIPTO OU REGIONAL EQUIVALENTE) D = 12 A 15 CM, P/ESCORAMENTOS,  H = 6 M</t>
    </r>
  </si>
  <si>
    <r>
      <rPr>
        <sz val="10"/>
        <color indexed="8"/>
        <rFont val="Arial"/>
        <family val="2"/>
      </rPr>
      <t>0,1836</t>
    </r>
  </si>
  <si>
    <r>
      <rPr>
        <sz val="10"/>
        <color indexed="8"/>
        <rFont val="Arial"/>
        <family val="2"/>
      </rPr>
      <t>0,0164</t>
    </r>
  </si>
  <si>
    <r>
      <rPr>
        <sz val="10"/>
        <color indexed="8"/>
        <rFont val="Arial"/>
        <family val="2"/>
      </rPr>
      <t>0,2604</t>
    </r>
  </si>
  <si>
    <r>
      <rPr>
        <b/>
        <sz val="10"/>
        <color indexed="8"/>
        <rFont val="Arial"/>
        <family val="2"/>
      </rPr>
      <t>84043</t>
    </r>
  </si>
  <si>
    <r>
      <rPr>
        <b/>
        <sz val="10"/>
        <color indexed="8"/>
        <rFont val="Arial"/>
        <family val="2"/>
      </rPr>
      <t>CALHA DE CONCRETO, 30X15 CM, ESPESSURA 8 CM PREPARADA EM BETONEIRA COM CIMENTADO LISO EXECUTADO COM ARGAMASSA TRACO 1:4 (CIMENTO E AREIA MEDIA NAO PENEIRADA), PREPARO MANUAL</t>
    </r>
  </si>
  <si>
    <r>
      <rPr>
        <sz val="10"/>
        <color indexed="8"/>
        <rFont val="Arial"/>
        <family val="2"/>
      </rPr>
      <t>0,0608</t>
    </r>
  </si>
  <si>
    <r>
      <rPr>
        <sz val="10"/>
        <color indexed="8"/>
        <rFont val="Arial"/>
        <family val="2"/>
      </rPr>
      <t>0,012</t>
    </r>
  </si>
  <si>
    <r>
      <rPr>
        <sz val="10"/>
        <color indexed="8"/>
        <rFont val="Arial"/>
        <family val="2"/>
      </rPr>
      <t>1,272</t>
    </r>
  </si>
  <si>
    <r>
      <rPr>
        <sz val="10"/>
        <color indexed="8"/>
        <rFont val="Arial"/>
        <family val="2"/>
      </rPr>
      <t>0,66</t>
    </r>
  </si>
  <si>
    <r>
      <rPr>
        <b/>
        <sz val="10"/>
        <color indexed="8"/>
        <rFont val="Arial"/>
        <family val="2"/>
      </rPr>
      <t>73970/1</t>
    </r>
  </si>
  <si>
    <r>
      <rPr>
        <sz val="10"/>
        <color indexed="8"/>
        <rFont val="Arial"/>
        <family val="2"/>
      </rPr>
      <t>6391</t>
    </r>
  </si>
  <si>
    <r>
      <rPr>
        <sz val="10"/>
        <color indexed="8"/>
        <rFont val="Arial"/>
        <family val="2"/>
      </rPr>
      <t>SOLDA TOPO DESCENDENTE CHANFRADA ESPESSURA=1/4" CHAPA/PERFIL/TUBO
ACO COM CONVERSOR DIESEL.</t>
    </r>
  </si>
  <si>
    <r>
      <rPr>
        <sz val="10"/>
        <color indexed="8"/>
        <rFont val="Arial"/>
        <family val="2"/>
      </rPr>
      <t>0,006</t>
    </r>
  </si>
  <si>
    <r>
      <rPr>
        <sz val="10"/>
        <color indexed="8"/>
        <rFont val="Arial"/>
        <family val="2"/>
      </rPr>
      <t>4774</t>
    </r>
  </si>
  <si>
    <r>
      <rPr>
        <sz val="10"/>
        <color indexed="8"/>
        <rFont val="Arial"/>
        <family val="2"/>
      </rPr>
      <t>PERFIL ACO ESTRUTURAL "I", 12 " X 5 1/4 " (QUALQUER ESPESSURA)</t>
    </r>
  </si>
  <si>
    <r>
      <rPr>
        <b/>
        <sz val="10"/>
        <color indexed="8"/>
        <rFont val="Arial"/>
        <family val="2"/>
      </rPr>
      <t>72104</t>
    </r>
  </si>
  <si>
    <r>
      <rPr>
        <b/>
        <sz val="10"/>
        <color indexed="8"/>
        <rFont val="Arial"/>
        <family val="2"/>
      </rPr>
      <t>CALHA EM CHAPA DE ACO GALVANIZADO NUMERO 24, DESENVOLVIMENTO DE
33CM</t>
    </r>
  </si>
  <si>
    <r>
      <rPr>
        <sz val="10"/>
        <color indexed="8"/>
        <rFont val="Arial"/>
        <family val="2"/>
      </rPr>
      <t>5104</t>
    </r>
  </si>
  <si>
    <r>
      <rPr>
        <sz val="10"/>
        <color indexed="8"/>
        <rFont val="Arial"/>
        <family val="2"/>
      </rPr>
      <t>REBITE DE ALUMINIO VAZADO DE REPUXO, 3,2 X 8 MM (1KG = 1025
UNIDADES)</t>
    </r>
  </si>
  <si>
    <r>
      <rPr>
        <sz val="10"/>
        <color indexed="8"/>
        <rFont val="Arial"/>
        <family val="2"/>
      </rPr>
      <t>0,03</t>
    </r>
  </si>
  <si>
    <r>
      <rPr>
        <b/>
        <sz val="10"/>
        <color indexed="8"/>
        <rFont val="Arial"/>
        <family val="2"/>
      </rPr>
      <t>74071/2</t>
    </r>
  </si>
  <si>
    <r>
      <rPr>
        <b/>
        <sz val="10"/>
        <color indexed="8"/>
        <rFont val="Arial"/>
        <family val="2"/>
      </rPr>
      <t>PORTA DE ABRIR EM ALUMINIO TIPO VENEZIANA, COM GUARNICAO</t>
    </r>
  </si>
  <si>
    <r>
      <rPr>
        <sz val="10"/>
        <color indexed="8"/>
        <rFont val="Arial"/>
        <family val="2"/>
      </rPr>
      <t>4917</t>
    </r>
  </si>
  <si>
    <r>
      <rPr>
        <sz val="10"/>
        <color indexed="8"/>
        <rFont val="Arial"/>
        <family val="2"/>
      </rPr>
      <t>PORTA ALUMINIO ABRIR, PERFIL SERIE 25, TP VENEZIANA C/ GUARNICAO
87 X 210CM</t>
    </r>
  </si>
  <si>
    <r>
      <rPr>
        <sz val="10"/>
        <color indexed="8"/>
        <rFont val="Arial"/>
        <family val="2"/>
      </rPr>
      <t>4944</t>
    </r>
  </si>
  <si>
    <r>
      <rPr>
        <sz val="10"/>
        <color indexed="8"/>
        <rFont val="Arial"/>
        <family val="2"/>
      </rPr>
      <t>PORTA ACO ENROLAR TIPO GRADE - FABRICADA C/ PERFIL "U"
VIRADO/CHAPA 16 OU PERFIL ESTEIRA GRILL REFORCADA TIJOLINHO - ACAB GALV NATURAL - 2,0 X 2,50M - MANUAL - COMPLETA - COLOCADA"</t>
    </r>
  </si>
  <si>
    <r>
      <rPr>
        <b/>
        <sz val="10"/>
        <color indexed="8"/>
        <rFont val="Arial"/>
        <family val="2"/>
      </rPr>
      <t>74067/2</t>
    </r>
  </si>
  <si>
    <r>
      <rPr>
        <sz val="10"/>
        <color indexed="8"/>
        <rFont val="Arial"/>
        <family val="2"/>
      </rPr>
      <t>598</t>
    </r>
  </si>
  <si>
    <r>
      <rPr>
        <sz val="10"/>
        <color indexed="8"/>
        <rFont val="Arial"/>
        <family val="2"/>
      </rPr>
      <t>|EM PROCESSO DE DESATIVAÇÃO| JANELA ALUMINIO CORRER SERIE 25
FOLHAS  PARA  VIDRO COM  BANDEIRA ,160 X 110CM ( INCLUSO GUARNIÇÃO E VIDRO LISO INCOLOR)</t>
    </r>
  </si>
  <si>
    <r>
      <rPr>
        <b/>
        <sz val="10"/>
        <color indexed="8"/>
        <rFont val="Arial"/>
        <family val="2"/>
      </rPr>
      <t>73809/1</t>
    </r>
  </si>
  <si>
    <r>
      <rPr>
        <b/>
        <sz val="10"/>
        <color indexed="8"/>
        <rFont val="Arial"/>
        <family val="2"/>
      </rPr>
      <t>JANELA DE ALUMINIO TIPO MAXIM AR, INCLUSO GUARNICOES E VIDRO
FANTASIA</t>
    </r>
  </si>
  <si>
    <r>
      <rPr>
        <sz val="10"/>
        <color indexed="8"/>
        <rFont val="Arial"/>
        <family val="2"/>
      </rPr>
      <t>601</t>
    </r>
  </si>
  <si>
    <r>
      <rPr>
        <sz val="10"/>
        <color indexed="8"/>
        <rFont val="Arial"/>
        <family val="2"/>
      </rPr>
      <t>JANELA ALUMINIO  MAXIM AR, SERIE 25,  90 X 110CM (INCLUSO
GUARNIÇÃO E VIDRO FANTASIA)</t>
    </r>
  </si>
  <si>
    <r>
      <rPr>
        <b/>
        <sz val="10"/>
        <color indexed="8"/>
        <rFont val="Arial"/>
        <family val="2"/>
      </rPr>
      <t>73986/1</t>
    </r>
  </si>
  <si>
    <r>
      <rPr>
        <b/>
        <sz val="10"/>
        <color indexed="8"/>
        <rFont val="Arial"/>
        <family val="2"/>
      </rPr>
      <t>FORRO DE GESSO EM PLACAS 60X60CM, ESPESSURA 1,2CM, INCLUSIVE
FIXACAO COM ARAME</t>
    </r>
  </si>
  <si>
    <r>
      <rPr>
        <sz val="10"/>
        <color indexed="8"/>
        <rFont val="Arial"/>
        <family val="2"/>
      </rPr>
      <t>4812</t>
    </r>
  </si>
  <si>
    <r>
      <rPr>
        <sz val="10"/>
        <color indexed="8"/>
        <rFont val="Arial"/>
        <family val="2"/>
      </rPr>
      <t>PLACA DE GESSO PARA FORRO, DE  60 X 60* CM E ESPESSURA DE 12 MM
(30 MM NAS BORDAS) (SEM COLOCACAO)</t>
    </r>
  </si>
  <si>
    <r>
      <rPr>
        <b/>
        <sz val="10"/>
        <color indexed="8"/>
        <rFont val="Arial"/>
        <family val="2"/>
      </rPr>
      <t>87529</t>
    </r>
  </si>
  <si>
    <r>
      <rPr>
        <b/>
        <sz val="10"/>
        <color indexed="8"/>
        <rFont val="Arial"/>
        <family val="2"/>
      </rPr>
      <t>MASSA ÚNICA, PARA RECEBIMENTO DE PINTURA, EM ARGAMASSA TRAÇO
1:2:8, PREPARO MECÂNICO COM BETONEIRA 400L, APLICADA MANUALMENTE EM FACES INTERNAS DE PAREDES DE AMBIENTES COM ÁREA ENTRE 5M2 E
10M2, ESPESSURA DE 20MM, COM EXECUÇÃO DE TALISCAS. AF_06/2014</t>
    </r>
  </si>
  <si>
    <r>
      <rPr>
        <sz val="10"/>
        <color indexed="8"/>
        <rFont val="Arial"/>
        <family val="2"/>
      </rPr>
      <t>0,0376</t>
    </r>
  </si>
  <si>
    <r>
      <rPr>
        <b/>
        <sz val="10"/>
        <color indexed="8"/>
        <rFont val="Arial"/>
        <family val="2"/>
      </rPr>
      <t>87533</t>
    </r>
  </si>
  <si>
    <r>
      <rPr>
        <b/>
        <sz val="10"/>
        <color indexed="8"/>
        <rFont val="Arial"/>
        <family val="2"/>
      </rPr>
      <t>MASSA ÚNICA, PARA RECEBIMENTO DE PINTURA, EM ARGAMASSA TRAÇO
1:2:8, PREPARO MECÂNICO COM BETONEIRA 400L, APLICADA MANUALMENTE
EM FACES INTERNAS DE PAREDES DE AMBIENTES COM ÁREA MAIOR QUE 10M2, ESPESSURA DE 20MM, COM EXECUÇÃO DE TALISCAS. AF_06/2014</t>
    </r>
  </si>
  <si>
    <r>
      <rPr>
        <b/>
        <sz val="10"/>
        <color indexed="8"/>
        <rFont val="Arial"/>
        <family val="2"/>
      </rPr>
      <t>87527</t>
    </r>
  </si>
  <si>
    <r>
      <rPr>
        <b/>
        <sz val="10"/>
        <color indexed="8"/>
        <rFont val="Arial"/>
        <family val="2"/>
      </rPr>
      <t>EMBOÇO, PARA RECEBIMENTO DE CERÂMICA, EM ARGAMASSA TRAÇO 1:2:8, PREPARO MECÂNICO COM BETONEIRA 400L, APLICADO MANUALMENTE EM FACES INTERNAS DE PAREDES DE AMBIENTES COM ÁREA MENOR QUE 5M2, ESPESSURA DE 20MM, COM EXECUÇÃO DE TALISCAS. AF_06/2014</t>
    </r>
  </si>
  <si>
    <r>
      <rPr>
        <b/>
        <sz val="10"/>
        <color indexed="8"/>
        <rFont val="Arial"/>
        <family val="2"/>
      </rPr>
      <t>87532</t>
    </r>
  </si>
  <si>
    <r>
      <rPr>
        <b/>
        <sz val="10"/>
        <color indexed="8"/>
        <rFont val="Arial"/>
        <family val="2"/>
      </rPr>
      <t>EMBOÇO, PARA RECEBIMENTO DE CERÂMICA, EM ARGAMASSA TRAÇO 1:2:8, PREPARO MANUAL, APLICADO MANUALMENTE EM FACES INTERNAS DE PAREDES DE AMBIENTES COM ÁREA ENTRE 5M2 E 10M2, ESPESSURA DE 20MM, COM EXECUÇÃO DE TALISCAS. AF_06/2014</t>
    </r>
  </si>
  <si>
    <r>
      <rPr>
        <b/>
        <sz val="10"/>
        <color indexed="8"/>
        <rFont val="Arial"/>
        <family val="2"/>
      </rPr>
      <t>87535</t>
    </r>
  </si>
  <si>
    <r>
      <rPr>
        <b/>
        <sz val="10"/>
        <color indexed="8"/>
        <rFont val="Arial"/>
        <family val="2"/>
      </rPr>
      <t>EMBOÇO, PARA RECEBIMENTO DE CERÂMICA, EM ARGAMASSA TRAÇO 1:2:8, PREPARO MECÂNICO COM BETONEIRA 400L, APLICADO MANUALMENTE EM FACES INTERNAS DE PAREDES DE AMBIENTES COM ÁREA MAIOR QUE 10M2,
ESPESSURA DE 20MM, COM EXECUÇÃO DE TALISCAS. AF_06/2014</t>
    </r>
  </si>
  <si>
    <r>
      <rPr>
        <b/>
        <sz val="10"/>
        <color indexed="8"/>
        <rFont val="Arial"/>
        <family val="2"/>
      </rPr>
      <t>87883</t>
    </r>
  </si>
  <si>
    <r>
      <rPr>
        <b/>
        <sz val="10"/>
        <color indexed="8"/>
        <rFont val="Arial"/>
        <family val="2"/>
      </rPr>
      <t>CHAPISCO APLICADO NO TETO, COM ROLO PARA TEXTURA ACRÍLICA. ARGAMASSA TRAÇO 1:4 E EMULSÃO POLIMÉRICA (ADESIVO) COM PREPARO EM MISTURADOR 300 KG. AF_06/2014</t>
    </r>
  </si>
  <si>
    <r>
      <rPr>
        <sz val="10"/>
        <color indexed="8"/>
        <rFont val="Arial"/>
        <family val="2"/>
      </rPr>
      <t>87363</t>
    </r>
  </si>
  <si>
    <r>
      <rPr>
        <sz val="10"/>
        <color indexed="8"/>
        <rFont val="Arial"/>
        <family val="2"/>
      </rPr>
      <t>ARGAMASSA TRAÇO 1:4 (CIMENTO E AREIA GROSSA) COM ADIÇÃO DE EMULSÃO POLIMÉRICA PARA CHAPISCO ROLADO, PREPARO MECÂNICO COM MISTURADOR
DE EIXO HORIZONTAL DE 300 KG. AF_06/2014</t>
    </r>
  </si>
  <si>
    <r>
      <rPr>
        <sz val="10"/>
        <color indexed="8"/>
        <rFont val="Arial"/>
        <family val="2"/>
      </rPr>
      <t>0,00149</t>
    </r>
  </si>
  <si>
    <r>
      <rPr>
        <sz val="10"/>
        <color indexed="8"/>
        <rFont val="Arial"/>
        <family val="2"/>
      </rPr>
      <t>0,0213</t>
    </r>
  </si>
  <si>
    <r>
      <rPr>
        <b/>
        <sz val="10"/>
        <color indexed="8"/>
        <rFont val="Arial"/>
        <family val="2"/>
      </rPr>
      <t>87268</t>
    </r>
  </si>
  <si>
    <r>
      <rPr>
        <b/>
        <sz val="10"/>
        <color indexed="8"/>
        <rFont val="Arial"/>
        <family val="2"/>
      </rPr>
      <t>REVESTIMENTO CERÂMICO PARA PAREDES INTERNAS COM PLACAS TIPO GRÊS OU SEMI-GRÊS DE DIMENSÕES 25X35 CM APLICADAS EM AMBIENTES DE ÁREA MENOR QUE 5 M² NA ALTURA INTEIRA DAS PAREDES. AF_06/2014</t>
    </r>
  </si>
  <si>
    <r>
      <rPr>
        <sz val="10"/>
        <color indexed="8"/>
        <rFont val="Arial"/>
        <family val="2"/>
      </rPr>
      <t>536</t>
    </r>
  </si>
  <si>
    <r>
      <rPr>
        <sz val="10"/>
        <color indexed="8"/>
        <rFont val="Arial"/>
        <family val="2"/>
      </rPr>
      <t>REVESTIMENTO CERAMICO PARA PAREDES, ESMALTADO, LISO, BRILHANTE,
PEI = 0, DE *20 X 20* CM, DE 1A. QUALIDADE</t>
    </r>
  </si>
  <si>
    <r>
      <rPr>
        <sz val="10"/>
        <color indexed="8"/>
        <rFont val="Arial"/>
        <family val="2"/>
      </rPr>
      <t>1381</t>
    </r>
  </si>
  <si>
    <r>
      <rPr>
        <sz val="10"/>
        <color indexed="8"/>
        <rFont val="Arial"/>
        <family val="2"/>
      </rPr>
      <t>ARGAMASSA OU CIMENTO COLANTE EM PO PARA FIXACAO DE PECAS CERAMICAS</t>
    </r>
  </si>
  <si>
    <r>
      <rPr>
        <sz val="10"/>
        <color indexed="8"/>
        <rFont val="Arial"/>
        <family val="2"/>
      </rPr>
      <t>4,86</t>
    </r>
  </si>
  <si>
    <r>
      <rPr>
        <b/>
        <sz val="10"/>
        <color indexed="8"/>
        <rFont val="Arial"/>
        <family val="2"/>
      </rPr>
      <t>87269</t>
    </r>
  </si>
  <si>
    <r>
      <rPr>
        <b/>
        <sz val="10"/>
        <color indexed="8"/>
        <rFont val="Arial"/>
        <family val="2"/>
      </rPr>
      <t>REVESTIMENTO CERÂMICO PARA PAREDES INTERNAS COM PLACAS TIPO GRÊS OU SEMI-GRÊS DE DIMENSÕES 25X35 CM APLICADAS EM AMBIENTES DE ÁREA ENTRE 5 M² E 10 M² NA ALTURA INTEIRA DAS PAREDES. AF_06/2014</t>
    </r>
  </si>
  <si>
    <r>
      <rPr>
        <sz val="10"/>
        <color indexed="8"/>
        <rFont val="Arial"/>
        <family val="2"/>
      </rPr>
      <t>1,07</t>
    </r>
  </si>
  <si>
    <r>
      <rPr>
        <sz val="10"/>
        <color indexed="8"/>
        <rFont val="Arial"/>
        <family val="2"/>
      </rPr>
      <t>142</t>
    </r>
  </si>
  <si>
    <r>
      <rPr>
        <sz val="10"/>
        <color indexed="8"/>
        <rFont val="Arial"/>
        <family val="2"/>
      </rPr>
      <t>SELANTE ELÁSTICO MONOCOMPONENTE À BASE DE POLIURETANO SIKAFLEX 1A
PLUS OU EQUIVALENTE</t>
    </r>
  </si>
  <si>
    <r>
      <rPr>
        <sz val="10"/>
        <color indexed="8"/>
        <rFont val="Arial"/>
        <family val="2"/>
      </rPr>
      <t>310ML</t>
    </r>
  </si>
  <si>
    <r>
      <rPr>
        <b/>
        <sz val="10"/>
        <color indexed="8"/>
        <rFont val="Arial"/>
        <family val="2"/>
      </rPr>
      <t>87696</t>
    </r>
  </si>
  <si>
    <r>
      <rPr>
        <b/>
        <sz val="10"/>
        <color indexed="8"/>
        <rFont val="Arial"/>
        <family val="2"/>
      </rPr>
      <t>CONTRAPISO EM ARGAMASSA TRAÇO 1:4 (CIMENTO E AREIA), PREPARO MECÂNICO COM MISTURADOR 300 KG, APLICADO EM ÁREAS SECAS MENORES QUE 10M2 SOBRE LAJE, NÃO ADERIDO, ESPESSURA 6CM, ACABAMENTO REFORÇADO. AF_06/2014</t>
    </r>
  </si>
  <si>
    <r>
      <rPr>
        <sz val="10"/>
        <color indexed="8"/>
        <rFont val="Arial"/>
        <family val="2"/>
      </rPr>
      <t>87343</t>
    </r>
  </si>
  <si>
    <r>
      <rPr>
        <sz val="10"/>
        <color indexed="8"/>
        <rFont val="Arial"/>
        <family val="2"/>
      </rPr>
      <t>ARGAMASSA TRAÇO 1:4 (CIMENTO E AREIA MÉDIA) PARA CONTRAPISO, PREPARO MECÂNICO COM MISTURADOR DE EIXO HORIZONTAL DE 300 KG.
AF_06/2014</t>
    </r>
  </si>
  <si>
    <r>
      <rPr>
        <sz val="10"/>
        <color indexed="8"/>
        <rFont val="Arial"/>
        <family val="2"/>
      </rPr>
      <t>0,0661</t>
    </r>
  </si>
  <si>
    <r>
      <rPr>
        <b/>
        <sz val="10"/>
        <color indexed="8"/>
        <rFont val="Arial"/>
        <family val="2"/>
      </rPr>
      <t>73892/2</t>
    </r>
  </si>
  <si>
    <r>
      <rPr>
        <b/>
        <sz val="10"/>
        <color indexed="8"/>
        <rFont val="Arial"/>
        <family val="2"/>
      </rPr>
      <t>EXECUÇÃO DE PASSEIO (CALÇADA) EM CONCRETO 12 MPA, TRAÇO 1:3:5 (CIMENTO/AREIA/BRITA), PREPARO MECÂNICO, ESPESSURA 7CM, COM JUNTA DE DILATAÇÃO EM MADEIRA, INCLUSO LANÇAMENTO E ADENSAMENTO</t>
    </r>
  </si>
  <si>
    <r>
      <rPr>
        <sz val="10"/>
        <color indexed="8"/>
        <rFont val="Arial"/>
        <family val="2"/>
      </rPr>
      <t>73294</t>
    </r>
  </si>
  <si>
    <r>
      <rPr>
        <sz val="10"/>
        <color indexed="8"/>
        <rFont val="Arial"/>
        <family val="2"/>
      </rPr>
      <t>BETONEIRA MOTOR GAS P/320L MIST SECA (CP) CARREG MEC E TAMBOR
REVERSI-VEL - EXCL OPERADOR</t>
    </r>
  </si>
  <si>
    <r>
      <rPr>
        <sz val="10"/>
        <color indexed="8"/>
        <rFont val="Arial"/>
        <family val="2"/>
      </rPr>
      <t>73295</t>
    </r>
  </si>
  <si>
    <r>
      <rPr>
        <sz val="10"/>
        <color indexed="8"/>
        <rFont val="Arial"/>
        <family val="2"/>
      </rPr>
      <t>BETONEIRA MOTOR GAS P/320L MIST SECA (CI) CARREG MEC E TAMBOR
REVERSI-VEL - EXCL OPERADOR</t>
    </r>
  </si>
  <si>
    <r>
      <rPr>
        <sz val="10"/>
        <color indexed="8"/>
        <rFont val="Arial"/>
        <family val="2"/>
      </rPr>
      <t>4505</t>
    </r>
  </si>
  <si>
    <r>
      <rPr>
        <sz val="10"/>
        <color indexed="8"/>
        <rFont val="Arial"/>
        <family val="2"/>
      </rPr>
      <t>PECA DE MADEIRA NATIVA/REGIONAL 1 X 7CM NAO APARELHADA (P/FORMA)</t>
    </r>
  </si>
  <si>
    <r>
      <rPr>
        <sz val="10"/>
        <color indexed="8"/>
        <rFont val="Arial"/>
        <family val="2"/>
      </rPr>
      <t>0,0285</t>
    </r>
  </si>
  <si>
    <r>
      <rPr>
        <b/>
        <sz val="10"/>
        <color indexed="8"/>
        <rFont val="Arial"/>
        <family val="2"/>
      </rPr>
      <t>84191</t>
    </r>
  </si>
  <si>
    <r>
      <rPr>
        <b/>
        <sz val="10"/>
        <color indexed="8"/>
        <rFont val="Arial"/>
        <family val="2"/>
      </rPr>
      <t>PISO EM GRANILITE, MARMORITE OU GRANITINA ESPESSURA 8 MM, INCLUSO JUNTAS DE DILATACAO PLASTICAS</t>
    </r>
  </si>
  <si>
    <r>
      <rPr>
        <sz val="10"/>
        <color indexed="8"/>
        <rFont val="Arial"/>
        <family val="2"/>
      </rPr>
      <t>3671</t>
    </r>
  </si>
  <si>
    <r>
      <rPr>
        <sz val="10"/>
        <color indexed="8"/>
        <rFont val="Arial"/>
        <family val="2"/>
      </rPr>
      <t>JUNTA PLASTICA DE DILATACAO, PARA PISOS, DE 3/4" X 1/8" (17 X 3
MM)</t>
    </r>
  </si>
  <si>
    <r>
      <rPr>
        <b/>
        <sz val="10"/>
        <color indexed="8"/>
        <rFont val="Arial"/>
        <family val="2"/>
      </rPr>
      <t>87246</t>
    </r>
  </si>
  <si>
    <r>
      <rPr>
        <b/>
        <sz val="10"/>
        <color indexed="8"/>
        <rFont val="Arial"/>
        <family val="2"/>
      </rPr>
      <t>REVESTIMENTO CERÂMICO PARA PISO COM PLACAS TIPO GRÊS DE DIMENSÕES
35X35 CM APLICADA EM AMBIENTES DE ÁREA MENOR QUE 5 M2. AF_06/2014</t>
    </r>
  </si>
  <si>
    <r>
      <rPr>
        <sz val="10"/>
        <color indexed="8"/>
        <rFont val="Arial"/>
        <family val="2"/>
      </rPr>
      <t>1287</t>
    </r>
  </si>
  <si>
    <r>
      <rPr>
        <sz val="10"/>
        <color indexed="8"/>
        <rFont val="Arial"/>
        <family val="2"/>
      </rPr>
      <t>CERAMICA ESMALTADA PARA PISO , PEI IV, COR LISA, DE 1A. QUALIDADE,
DE *20 X 20* CM</t>
    </r>
  </si>
  <si>
    <r>
      <rPr>
        <b/>
        <sz val="10"/>
        <color indexed="8"/>
        <rFont val="Arial"/>
        <family val="2"/>
      </rPr>
      <t>87247</t>
    </r>
  </si>
  <si>
    <r>
      <rPr>
        <b/>
        <sz val="10"/>
        <color indexed="8"/>
        <rFont val="Arial"/>
        <family val="2"/>
      </rPr>
      <t>REVESTIMENTO CERÂMICO PARA PISO COM PLACAS TIPO GRÊS DE DIMENSÕES
35X35 CM APLICADA EM AMBIENTES DE ÁREA ENTRE 5 M2 E 10 M2. AF_06/2014</t>
    </r>
  </si>
  <si>
    <r>
      <rPr>
        <b/>
        <sz val="10"/>
        <color indexed="8"/>
        <rFont val="Arial"/>
        <family val="2"/>
      </rPr>
      <t>87248</t>
    </r>
  </si>
  <si>
    <r>
      <rPr>
        <b/>
        <sz val="10"/>
        <color indexed="8"/>
        <rFont val="Arial"/>
        <family val="2"/>
      </rPr>
      <t>REVESTIMENTO CERÂMICO PARA PISO COM PLACAS TIPO GRÊS DE DIMENSÕES
35X35 CM APLICADA EM AMBIENTES DE ÁREA MAIOR QUE 10 M2. AF_06/2014</t>
    </r>
  </si>
  <si>
    <r>
      <rPr>
        <b/>
        <sz val="10"/>
        <color indexed="8"/>
        <rFont val="Arial"/>
        <family val="2"/>
      </rPr>
      <t>74192/1</t>
    </r>
  </si>
  <si>
    <r>
      <rPr>
        <sz val="10"/>
        <color indexed="8"/>
        <rFont val="Arial"/>
        <family val="2"/>
      </rPr>
      <t>10856</t>
    </r>
  </si>
  <si>
    <r>
      <rPr>
        <b/>
        <sz val="10"/>
        <color indexed="8"/>
        <rFont val="Arial"/>
        <family val="2"/>
      </rPr>
      <t>72784</t>
    </r>
  </si>
  <si>
    <r>
      <rPr>
        <b/>
        <sz val="10"/>
        <color indexed="8"/>
        <rFont val="Arial"/>
        <family val="2"/>
      </rPr>
      <t>ADAPTADOR PVC SOLDAVEL COM FLANGES E ANEL PARA CAIXA D'AGUA
25MMX3/4" - FORNECIMENTO E INSTALACAO</t>
    </r>
  </si>
  <si>
    <r>
      <rPr>
        <sz val="10"/>
        <color indexed="8"/>
        <rFont val="Arial"/>
        <family val="2"/>
      </rPr>
      <t>88248</t>
    </r>
  </si>
  <si>
    <r>
      <rPr>
        <sz val="10"/>
        <color indexed="8"/>
        <rFont val="Arial"/>
        <family val="2"/>
      </rPr>
      <t>AUXILIAR DE ENCANADOR OU BOMBEIRO HIDRÁULICO COM ENCARGOS
COMPLEMENTARES</t>
    </r>
  </si>
  <si>
    <r>
      <rPr>
        <sz val="10"/>
        <color indexed="8"/>
        <rFont val="Arial"/>
        <family val="2"/>
      </rPr>
      <t>0,072</t>
    </r>
  </si>
  <si>
    <r>
      <rPr>
        <sz val="10"/>
        <color indexed="8"/>
        <rFont val="Arial"/>
        <family val="2"/>
      </rPr>
      <t>96</t>
    </r>
  </si>
  <si>
    <r>
      <rPr>
        <sz val="10"/>
        <color indexed="8"/>
        <rFont val="Arial"/>
        <family val="2"/>
      </rPr>
      <t>ADAPTADOR PVC SOLDAVEL C/ FLANGES E ANEL DE VEDACAO P/ CAIXA D'
AGUA 25MM X 3/4"</t>
    </r>
  </si>
  <si>
    <r>
      <rPr>
        <b/>
        <sz val="10"/>
        <color indexed="8"/>
        <rFont val="Arial"/>
        <family val="2"/>
      </rPr>
      <t>72787</t>
    </r>
  </si>
  <si>
    <r>
      <rPr>
        <b/>
        <sz val="10"/>
        <color indexed="8"/>
        <rFont val="Arial"/>
        <family val="2"/>
      </rPr>
      <t>ADAPTADOR PVC SOLDAVEL COM FLANGES E ANEL PARA CAIXA D'AGUA
50MMX1.1/2" - FORNECIMENTO E INSTALACAO</t>
    </r>
  </si>
  <si>
    <r>
      <rPr>
        <sz val="10"/>
        <color indexed="8"/>
        <rFont val="Arial"/>
        <family val="2"/>
      </rPr>
      <t>0,112</t>
    </r>
  </si>
  <si>
    <r>
      <rPr>
        <sz val="10"/>
        <color indexed="8"/>
        <rFont val="Arial"/>
        <family val="2"/>
      </rPr>
      <t>99</t>
    </r>
  </si>
  <si>
    <r>
      <rPr>
        <sz val="10"/>
        <color indexed="8"/>
        <rFont val="Arial"/>
        <family val="2"/>
      </rPr>
      <t>ADAPTADOR PVC SOLDAVEL C/ FLANGES E ANEL DE VEDACAO P/ CAIXA D'
AGUA 50MM X 11/2"</t>
    </r>
  </si>
  <si>
    <r>
      <rPr>
        <b/>
        <sz val="10"/>
        <color indexed="8"/>
        <rFont val="Arial"/>
        <family val="2"/>
      </rPr>
      <t>74104/1</t>
    </r>
  </si>
  <si>
    <r>
      <rPr>
        <b/>
        <sz val="10"/>
        <color indexed="8"/>
        <rFont val="Arial"/>
        <family val="2"/>
      </rPr>
      <t>CAIXA DE INSPEÇÃO EM ALVENARIA DE TIJOLO MACIÇO 60X60X60CM, REVESTIDA INTERNAMENTO COM BARRA LISA (CIMENTO E AREIA, TRAÇO 1:4) E=2,0CM, COM TAMPA PRÉ-MOLDADA DE CONCRETO E FUNDO DE CONCRETO
15MPA TIPO C - ESCAVAÇÃO E CONFECÇÃO</t>
    </r>
  </si>
  <si>
    <r>
      <rPr>
        <sz val="10"/>
        <color indexed="8"/>
        <rFont val="Arial"/>
        <family val="2"/>
      </rPr>
      <t>6045</t>
    </r>
  </si>
  <si>
    <r>
      <rPr>
        <sz val="10"/>
        <color indexed="8"/>
        <rFont val="Arial"/>
        <family val="2"/>
      </rPr>
      <t>CONCRETO FCK=15MPA, PREPARO COM BETONEIRA, SEM LANCAMENTO</t>
    </r>
  </si>
  <si>
    <r>
      <rPr>
        <sz val="10"/>
        <color indexed="8"/>
        <rFont val="Arial"/>
        <family val="2"/>
      </rPr>
      <t>0,018</t>
    </r>
  </si>
  <si>
    <r>
      <rPr>
        <sz val="10"/>
        <color indexed="8"/>
        <rFont val="Arial"/>
        <family val="2"/>
      </rPr>
      <t>6087</t>
    </r>
  </si>
  <si>
    <r>
      <rPr>
        <sz val="10"/>
        <color indexed="8"/>
        <rFont val="Arial"/>
        <family val="2"/>
      </rPr>
      <t>TAMPA EM CONCRETO ARMADO 60X60X5CM P/CX INSPECAO/FOSSA SEPTICA</t>
    </r>
  </si>
  <si>
    <r>
      <rPr>
        <sz val="10"/>
        <color indexed="8"/>
        <rFont val="Arial"/>
        <family val="2"/>
      </rPr>
      <t>73965/010</t>
    </r>
  </si>
  <si>
    <r>
      <rPr>
        <sz val="10"/>
        <color indexed="8"/>
        <rFont val="Arial"/>
        <family val="2"/>
      </rPr>
      <t>ESCAVACAO MANUAL DE VALA EM  MATERIAL DE 1A CATEGORIA ATE 1,5M
EXCLUINDO ESGOTAMENTO / ESCORAMENTO</t>
    </r>
  </si>
  <si>
    <r>
      <rPr>
        <sz val="10"/>
        <color indexed="8"/>
        <rFont val="Arial"/>
        <family val="2"/>
      </rPr>
      <t>0,216</t>
    </r>
  </si>
  <si>
    <r>
      <rPr>
        <sz val="10"/>
        <color indexed="8"/>
        <rFont val="Arial"/>
        <family val="2"/>
      </rPr>
      <t>87301</t>
    </r>
  </si>
  <si>
    <r>
      <rPr>
        <sz val="10"/>
        <color indexed="8"/>
        <rFont val="Arial"/>
        <family val="2"/>
      </rPr>
      <t>ARGAMASSA TRAÇO 1:4 (CIMENTO E AREIA MÉDIA) PARA CONTRAPISO, PREPARO MECÂNICO COM BETONEIRA 400 L. AF_06/2014</t>
    </r>
  </si>
  <si>
    <r>
      <rPr>
        <sz val="10"/>
        <color indexed="8"/>
        <rFont val="Arial"/>
        <family val="2"/>
      </rPr>
      <t>0,0165</t>
    </r>
  </si>
  <si>
    <r>
      <rPr>
        <sz val="10"/>
        <color indexed="8"/>
        <rFont val="Arial"/>
        <family val="2"/>
      </rPr>
      <t>87335</t>
    </r>
  </si>
  <si>
    <r>
      <rPr>
        <sz val="10"/>
        <color indexed="8"/>
        <rFont val="Arial"/>
        <family val="2"/>
      </rPr>
      <t>ARGAMASSA TRAÇO 1:2:8 (CIMENTO, CAL E AREIA MÉDIA) PARA EMBOÇO/MASSA ÚNICA/ASSENTAMENTO DE ALVENARIA DE VEDAÇÃO, PREPARO MECÂNICO COM MISTURADOR DE EIXO HORIZONTAL DE 300 KG. AF_06/2014</t>
    </r>
  </si>
  <si>
    <r>
      <rPr>
        <sz val="10"/>
        <color indexed="8"/>
        <rFont val="Arial"/>
        <family val="2"/>
      </rPr>
      <t>0,0228</t>
    </r>
  </si>
  <si>
    <r>
      <rPr>
        <b/>
        <sz val="10"/>
        <color indexed="8"/>
        <rFont val="Arial"/>
        <family val="2"/>
      </rPr>
      <t>CAIXA SIFONADA PVC 150X150X50MM COM GRELHA REDONDA BRANCA -
FORNECIMENTO E INSTALACAO</t>
    </r>
  </si>
  <si>
    <r>
      <rPr>
        <sz val="10"/>
        <color indexed="8"/>
        <rFont val="Arial"/>
        <family val="2"/>
      </rPr>
      <t>0,5</t>
    </r>
  </si>
  <si>
    <r>
      <rPr>
        <sz val="10"/>
        <color indexed="8"/>
        <rFont val="Arial"/>
        <family val="2"/>
      </rPr>
      <t>CAIXA SIFONADA PVC 150 X 150 X 50MM C/ GRELHA REDONDA BRANCA</t>
    </r>
  </si>
  <si>
    <r>
      <rPr>
        <b/>
        <sz val="10"/>
        <color indexed="8"/>
        <rFont val="Arial"/>
        <family val="2"/>
      </rPr>
      <t>74051/2</t>
    </r>
  </si>
  <si>
    <r>
      <rPr>
        <b/>
        <sz val="10"/>
        <color indexed="8"/>
        <rFont val="Arial"/>
        <family val="2"/>
      </rPr>
      <t>CAIXA DE GORDURA SIMPLES EM CONCRETO PRE-MOLDADO DN 40MM COM TAMPA
- FORNECIMENTO E INSTALACAO</t>
    </r>
  </si>
  <si>
    <r>
      <rPr>
        <sz val="10"/>
        <color indexed="8"/>
        <rFont val="Arial"/>
        <family val="2"/>
      </rPr>
      <t>11881</t>
    </r>
  </si>
  <si>
    <r>
      <rPr>
        <sz val="10"/>
        <color indexed="8"/>
        <rFont val="Arial"/>
        <family val="2"/>
      </rPr>
      <t>CAIXA GORDURA, SIMPLES, CONCRETO PRE MOLDADO, CIRCULAR, COM TAMPA,
D = 40 CM</t>
    </r>
  </si>
  <si>
    <r>
      <rPr>
        <sz val="10"/>
        <color indexed="8"/>
        <rFont val="Arial"/>
        <family val="2"/>
      </rPr>
      <t>0,1</t>
    </r>
  </si>
  <si>
    <r>
      <rPr>
        <b/>
        <sz val="10"/>
        <color indexed="8"/>
        <rFont val="Arial"/>
        <family val="2"/>
      </rPr>
      <t>72548</t>
    </r>
  </si>
  <si>
    <r>
      <rPr>
        <b/>
        <sz val="10"/>
        <color indexed="8"/>
        <rFont val="Arial"/>
        <family val="2"/>
      </rPr>
      <t>CURVA PVC LONGA 90º ESGOTO 40MM - FORNECIMENTO E INSTALACAO</t>
    </r>
  </si>
  <si>
    <r>
      <rPr>
        <b/>
        <sz val="10"/>
        <color indexed="8"/>
        <rFont val="Arial"/>
        <family val="2"/>
      </rPr>
      <t>72559</t>
    </r>
  </si>
  <si>
    <r>
      <rPr>
        <b/>
        <sz val="10"/>
        <color indexed="8"/>
        <rFont val="Arial"/>
        <family val="2"/>
      </rPr>
      <t>JOELHO PVC 45º ESGOTO 40MM - FORNECIMENTO E INSTALACAO</t>
    </r>
  </si>
  <si>
    <r>
      <rPr>
        <sz val="10"/>
        <color indexed="8"/>
        <rFont val="Arial"/>
        <family val="2"/>
      </rPr>
      <t>0,25</t>
    </r>
  </si>
  <si>
    <r>
      <rPr>
        <b/>
        <sz val="10"/>
        <color indexed="8"/>
        <rFont val="Arial"/>
        <family val="2"/>
      </rPr>
      <t>72560</t>
    </r>
  </si>
  <si>
    <r>
      <rPr>
        <b/>
        <sz val="10"/>
        <color indexed="8"/>
        <rFont val="Arial"/>
        <family val="2"/>
      </rPr>
      <t>JOELHO PVC 90º ESGOTO 50MM - FORNECIMENTO E INSTALACAO</t>
    </r>
  </si>
  <si>
    <r>
      <rPr>
        <sz val="10"/>
        <color indexed="8"/>
        <rFont val="Arial"/>
        <family val="2"/>
      </rPr>
      <t>0,27</t>
    </r>
  </si>
  <si>
    <r>
      <rPr>
        <b/>
        <sz val="10"/>
        <color indexed="8"/>
        <rFont val="Arial"/>
        <family val="2"/>
      </rPr>
      <t>72587</t>
    </r>
  </si>
  <si>
    <r>
      <rPr>
        <b/>
        <sz val="10"/>
        <color indexed="8"/>
        <rFont val="Arial"/>
        <family val="2"/>
      </rPr>
      <t>JOELHO PVC ROSQUEAVEL 90º AGUA FRIA 1.1/2" - FORNECIMENTO E
INSTALACAO</t>
    </r>
  </si>
  <si>
    <r>
      <rPr>
        <b/>
        <sz val="10"/>
        <color indexed="8"/>
        <rFont val="Arial"/>
        <family val="2"/>
      </rPr>
      <t>72562</t>
    </r>
  </si>
  <si>
    <r>
      <rPr>
        <b/>
        <sz val="10"/>
        <color indexed="8"/>
        <rFont val="Arial"/>
        <family val="2"/>
      </rPr>
      <t>JOELHO PVC 90º ESGOTO 75MM - FORNECIMENTO E INSTALACAO</t>
    </r>
  </si>
  <si>
    <r>
      <rPr>
        <sz val="10"/>
        <color indexed="8"/>
        <rFont val="Arial"/>
        <family val="2"/>
      </rPr>
      <t>0,34</t>
    </r>
  </si>
  <si>
    <r>
      <rPr>
        <b/>
        <sz val="10"/>
        <color indexed="8"/>
        <rFont val="Arial"/>
        <family val="2"/>
      </rPr>
      <t>72573</t>
    </r>
  </si>
  <si>
    <r>
      <rPr>
        <b/>
        <sz val="10"/>
        <color indexed="8"/>
        <rFont val="Arial"/>
        <family val="2"/>
      </rPr>
      <t>JOELHO PVC SOLDAVEL 90º AGUA FRIA 25MM - FORNECIMENTO E INSTALACAO</t>
    </r>
  </si>
  <si>
    <r>
      <rPr>
        <sz val="10"/>
        <color indexed="8"/>
        <rFont val="Arial"/>
        <family val="2"/>
      </rPr>
      <t>0,18</t>
    </r>
  </si>
  <si>
    <r>
      <rPr>
        <b/>
        <sz val="10"/>
        <color indexed="8"/>
        <rFont val="Arial"/>
        <family val="2"/>
      </rPr>
      <t>72601</t>
    </r>
  </si>
  <si>
    <r>
      <rPr>
        <b/>
        <sz val="10"/>
        <color indexed="8"/>
        <rFont val="Arial"/>
        <family val="2"/>
      </rPr>
      <t>JOELHO REDUCAO PVC SOLDAVEL 90º AGUA FRIA 25X20MM - FORNECIMENTO E
INSTALACAO</t>
    </r>
  </si>
  <si>
    <r>
      <rPr>
        <sz val="10"/>
        <color indexed="8"/>
        <rFont val="Arial"/>
        <family val="2"/>
      </rPr>
      <t>3533</t>
    </r>
  </si>
  <si>
    <r>
      <rPr>
        <sz val="10"/>
        <color indexed="8"/>
        <rFont val="Arial"/>
        <family val="2"/>
      </rPr>
      <t>JOELHO REDUCAO 90G PVC SOLD P/AGUA FRIA PREDIAL 25 MM X 20 MM</t>
    </r>
  </si>
  <si>
    <r>
      <rPr>
        <b/>
        <sz val="10"/>
        <color indexed="8"/>
        <rFont val="Arial"/>
        <family val="2"/>
      </rPr>
      <t>72774</t>
    </r>
  </si>
  <si>
    <r>
      <rPr>
        <b/>
        <sz val="10"/>
        <color indexed="8"/>
        <rFont val="Arial"/>
        <family val="2"/>
      </rPr>
      <t>JUNCAO PVC ESGOTO 100X50MM - FORNECIMENTO E INSTALACAO</t>
    </r>
  </si>
  <si>
    <r>
      <rPr>
        <sz val="10"/>
        <color indexed="8"/>
        <rFont val="Arial"/>
        <family val="2"/>
      </rPr>
      <t>0,472</t>
    </r>
  </si>
  <si>
    <r>
      <rPr>
        <b/>
        <sz val="10"/>
        <color indexed="8"/>
        <rFont val="Arial"/>
        <family val="2"/>
      </rPr>
      <t>72604</t>
    </r>
  </si>
  <si>
    <r>
      <rPr>
        <b/>
        <sz val="10"/>
        <color indexed="8"/>
        <rFont val="Arial"/>
        <family val="2"/>
      </rPr>
      <t>JUNCAO PVC ESGOTO 50X50MM - FORNECIMENTO E INSTALACAO</t>
    </r>
  </si>
  <si>
    <r>
      <rPr>
        <b/>
        <sz val="10"/>
        <color indexed="8"/>
        <rFont val="Arial"/>
        <family val="2"/>
      </rPr>
      <t>72643</t>
    </r>
  </si>
  <si>
    <r>
      <rPr>
        <b/>
        <sz val="10"/>
        <color indexed="8"/>
        <rFont val="Arial"/>
        <family val="2"/>
      </rPr>
      <t>LUVA PVC SOLDAVEL AGUA FRIA 25MM - FORNECIMENTO E INSTALACAO</t>
    </r>
  </si>
  <si>
    <r>
      <rPr>
        <sz val="10"/>
        <color indexed="8"/>
        <rFont val="Arial"/>
        <family val="2"/>
      </rPr>
      <t>0,09</t>
    </r>
  </si>
  <si>
    <r>
      <rPr>
        <b/>
        <sz val="10"/>
        <color indexed="8"/>
        <rFont val="Arial"/>
        <family val="2"/>
      </rPr>
      <t>73648</t>
    </r>
  </si>
  <si>
    <r>
      <rPr>
        <b/>
        <sz val="10"/>
        <color indexed="8"/>
        <rFont val="Arial"/>
        <family val="2"/>
      </rPr>
      <t>LUVA PVC SOLDAVEL COM ROSCA AGUA FRIA 25MMX3/4" - FORNECIMENTO E
INSTALACAO</t>
    </r>
  </si>
  <si>
    <r>
      <rPr>
        <sz val="10"/>
        <color indexed="8"/>
        <rFont val="Arial"/>
        <family val="2"/>
      </rPr>
      <t>0,15</t>
    </r>
  </si>
  <si>
    <r>
      <rPr>
        <sz val="10"/>
        <color indexed="8"/>
        <rFont val="Arial"/>
        <family val="2"/>
      </rPr>
      <t>3906</t>
    </r>
  </si>
  <si>
    <r>
      <rPr>
        <sz val="10"/>
        <color indexed="8"/>
        <rFont val="Arial"/>
        <family val="2"/>
      </rPr>
      <t>LUVA PVC SOLDAVEL / ROSCA P/AGUA FRIA PREDIAL 25MM X 3/4"</t>
    </r>
  </si>
  <si>
    <r>
      <rPr>
        <b/>
        <sz val="10"/>
        <color indexed="8"/>
        <rFont val="Arial"/>
        <family val="2"/>
      </rPr>
      <t>72646</t>
    </r>
  </si>
  <si>
    <r>
      <rPr>
        <b/>
        <sz val="10"/>
        <color indexed="8"/>
        <rFont val="Arial"/>
        <family val="2"/>
      </rPr>
      <t>LUVA PVC SOLDAVEL AGUA FRIA 50MM - FORNECIMENTO E INSTALACAO</t>
    </r>
  </si>
  <si>
    <r>
      <rPr>
        <sz val="10"/>
        <color indexed="8"/>
        <rFont val="Arial"/>
        <family val="2"/>
      </rPr>
      <t>0,14</t>
    </r>
  </si>
  <si>
    <r>
      <rPr>
        <b/>
        <sz val="10"/>
        <color indexed="8"/>
        <rFont val="Arial"/>
        <family val="2"/>
      </rPr>
      <t>72648</t>
    </r>
  </si>
  <si>
    <r>
      <rPr>
        <b/>
        <sz val="10"/>
        <color indexed="8"/>
        <rFont val="Arial"/>
        <family val="2"/>
      </rPr>
      <t>LUVA PVC SOLDAVEL AGUA FRIA 75MM - FORNECIMENTO E INSTALACAO</t>
    </r>
  </si>
  <si>
    <r>
      <rPr>
        <sz val="10"/>
        <color indexed="8"/>
        <rFont val="Arial"/>
        <family val="2"/>
      </rPr>
      <t>0,16</t>
    </r>
  </si>
  <si>
    <r>
      <rPr>
        <b/>
        <sz val="10"/>
        <color indexed="8"/>
        <rFont val="Arial"/>
        <family val="2"/>
      </rPr>
      <t>72680</t>
    </r>
  </si>
  <si>
    <r>
      <rPr>
        <b/>
        <sz val="10"/>
        <color indexed="8"/>
        <rFont val="Arial"/>
        <family val="2"/>
      </rPr>
      <t>NIPLE DE ACO GALVANIZADO 3/4" - FORNECIMENTO E INSTALACAO</t>
    </r>
  </si>
  <si>
    <r>
      <rPr>
        <sz val="10"/>
        <color indexed="8"/>
        <rFont val="Arial"/>
        <family val="2"/>
      </rPr>
      <t>0,26</t>
    </r>
  </si>
  <si>
    <r>
      <rPr>
        <b/>
        <sz val="10"/>
        <color indexed="8"/>
        <rFont val="Arial"/>
        <family val="2"/>
      </rPr>
      <t>74182/1</t>
    </r>
  </si>
  <si>
    <r>
      <rPr>
        <b/>
        <sz val="10"/>
        <color indexed="8"/>
        <rFont val="Arial"/>
        <family val="2"/>
      </rPr>
      <t>REGISTRO GAVETA 1.1/2" BRUTO LATAO - FORNECIMENTO E INSTALACAO</t>
    </r>
  </si>
  <si>
    <r>
      <rPr>
        <sz val="10"/>
        <color indexed="8"/>
        <rFont val="Arial"/>
        <family val="2"/>
      </rPr>
      <t>0,85</t>
    </r>
  </si>
  <si>
    <r>
      <rPr>
        <b/>
        <sz val="10"/>
        <color indexed="8"/>
        <rFont val="Arial"/>
        <family val="2"/>
      </rPr>
      <t>74185/1</t>
    </r>
  </si>
  <si>
    <r>
      <rPr>
        <b/>
        <sz val="10"/>
        <color indexed="8"/>
        <rFont val="Arial"/>
        <family val="2"/>
      </rPr>
      <t>REGISTRO GAVETA 3/4" BRUTO LATAO - FORNECIMENTO E INSTALACAO</t>
    </r>
  </si>
  <si>
    <r>
      <rPr>
        <sz val="10"/>
        <color indexed="8"/>
        <rFont val="Arial"/>
        <family val="2"/>
      </rPr>
      <t>0,54</t>
    </r>
  </si>
  <si>
    <r>
      <rPr>
        <b/>
        <sz val="10"/>
        <color indexed="8"/>
        <rFont val="Arial"/>
        <family val="2"/>
      </rPr>
      <t>73870/2</t>
    </r>
  </si>
  <si>
    <r>
      <rPr>
        <b/>
        <sz val="10"/>
        <color indexed="8"/>
        <rFont val="Arial"/>
        <family val="2"/>
      </rPr>
      <t>VÁLVULA DE ESFERA EM BRONZE Ø 3/4" - FORNECIMENTO E INSTALAÇÃO</t>
    </r>
  </si>
  <si>
    <r>
      <rPr>
        <sz val="10"/>
        <color indexed="8"/>
        <rFont val="Arial"/>
        <family val="2"/>
      </rPr>
      <t>0,6</t>
    </r>
  </si>
  <si>
    <r>
      <rPr>
        <sz val="10"/>
        <color indexed="8"/>
        <rFont val="Arial"/>
        <family val="2"/>
      </rPr>
      <t>14</t>
    </r>
  </si>
  <si>
    <r>
      <rPr>
        <sz val="10"/>
        <color indexed="8"/>
        <rFont val="Arial"/>
        <family val="2"/>
      </rPr>
      <t>ESTOPA OU CORDA ALCATROADA P/ JUNTA DE TUBOS CONCRETO/CERAMICO</t>
    </r>
  </si>
  <si>
    <r>
      <rPr>
        <sz val="10"/>
        <color indexed="8"/>
        <rFont val="Arial"/>
        <family val="2"/>
      </rPr>
      <t>0,015</t>
    </r>
  </si>
  <si>
    <r>
      <rPr>
        <b/>
        <sz val="10"/>
        <color indexed="8"/>
        <rFont val="Arial"/>
        <family val="2"/>
      </rPr>
      <t>85118</t>
    </r>
  </si>
  <si>
    <r>
      <rPr>
        <b/>
        <sz val="10"/>
        <color indexed="8"/>
        <rFont val="Arial"/>
        <family val="2"/>
      </rPr>
      <t>REGISTRO PRESSAO 3/4" COM CANOPLA ACABAMENTO CROMADO -
FORNECIMENTO E INSTALACAO</t>
    </r>
  </si>
  <si>
    <r>
      <rPr>
        <sz val="10"/>
        <color indexed="8"/>
        <rFont val="Arial"/>
        <family val="2"/>
      </rPr>
      <t>6024</t>
    </r>
  </si>
  <si>
    <r>
      <rPr>
        <sz val="10"/>
        <color indexed="8"/>
        <rFont val="Arial"/>
        <family val="2"/>
      </rPr>
      <t>REGISTRO PRESSAO 3/4" REF 1416 - C/ CANOPLA ACAB CROMADO SIMPLES</t>
    </r>
  </si>
  <si>
    <r>
      <rPr>
        <b/>
        <sz val="10"/>
        <color indexed="8"/>
        <rFont val="Arial"/>
        <family val="2"/>
      </rPr>
      <t>72439</t>
    </r>
  </si>
  <si>
    <r>
      <rPr>
        <b/>
        <sz val="10"/>
        <color indexed="8"/>
        <rFont val="Arial"/>
        <family val="2"/>
      </rPr>
      <t>TE DE PVC SOLDAVEL AGUA FRIA 25MM - FORNECIMENTO E INSTALACAO</t>
    </r>
  </si>
  <si>
    <r>
      <rPr>
        <b/>
        <sz val="10"/>
        <color indexed="8"/>
        <rFont val="Arial"/>
        <family val="2"/>
      </rPr>
      <t>72442</t>
    </r>
  </si>
  <si>
    <r>
      <rPr>
        <b/>
        <sz val="10"/>
        <color indexed="8"/>
        <rFont val="Arial"/>
        <family val="2"/>
      </rPr>
      <t>TE DE PVC SOLDAVEL AGUA FRIA 50MM - FORNECIMENTO E INSTALACAO</t>
    </r>
  </si>
  <si>
    <r>
      <rPr>
        <b/>
        <sz val="10"/>
        <color indexed="8"/>
        <rFont val="Arial"/>
        <family val="2"/>
      </rPr>
      <t>72454</t>
    </r>
  </si>
  <si>
    <r>
      <rPr>
        <b/>
        <sz val="10"/>
        <color indexed="8"/>
        <rFont val="Arial"/>
        <family val="2"/>
      </rPr>
      <t>TE REDUÇÃO PVC SOLDAVEL AGUA FRIA 50X25MM - FORNECIMENTO E
INSTALACAO</t>
    </r>
  </si>
  <si>
    <r>
      <rPr>
        <sz val="10"/>
        <color indexed="8"/>
        <rFont val="Arial"/>
        <family val="2"/>
      </rPr>
      <t>0,28</t>
    </r>
  </si>
  <si>
    <r>
      <rPr>
        <sz val="10"/>
        <color indexed="8"/>
        <rFont val="Arial"/>
        <family val="2"/>
      </rPr>
      <t>7129</t>
    </r>
  </si>
  <si>
    <r>
      <rPr>
        <sz val="10"/>
        <color indexed="8"/>
        <rFont val="Arial"/>
        <family val="2"/>
      </rPr>
      <t>TE REDUCAO PVC SOLD 90G P/ AGUA FRIA PREDIAL 50 MM X 25 MM</t>
    </r>
  </si>
  <si>
    <r>
      <rPr>
        <b/>
        <sz val="10"/>
        <color indexed="8"/>
        <rFont val="Arial"/>
        <family val="2"/>
      </rPr>
      <t>74165/1</t>
    </r>
  </si>
  <si>
    <r>
      <rPr>
        <b/>
        <sz val="10"/>
        <color indexed="8"/>
        <rFont val="Arial"/>
        <family val="2"/>
      </rPr>
      <t>TUBO PVC ESGOTO JS PREDIAL DN 40MM, INCLUSIVE CONEXOES -
FORNECIMENTO E INSTALACAO</t>
    </r>
  </si>
  <si>
    <r>
      <rPr>
        <sz val="10"/>
        <color indexed="8"/>
        <rFont val="Arial"/>
        <family val="2"/>
      </rPr>
      <t>9835</t>
    </r>
  </si>
  <si>
    <r>
      <rPr>
        <sz val="10"/>
        <color indexed="8"/>
        <rFont val="Arial"/>
        <family val="2"/>
      </rPr>
      <t>TUBO PVC SERIE NORMAL - ESGOTO  PREDIAL DN 40MM - NBR 5688</t>
    </r>
  </si>
  <si>
    <r>
      <rPr>
        <sz val="10"/>
        <color indexed="8"/>
        <rFont val="Arial"/>
        <family val="2"/>
      </rPr>
      <t>1,5</t>
    </r>
  </si>
  <si>
    <r>
      <rPr>
        <b/>
        <sz val="10"/>
        <color indexed="8"/>
        <rFont val="Arial"/>
        <family val="2"/>
      </rPr>
      <t>74165/2</t>
    </r>
  </si>
  <si>
    <r>
      <rPr>
        <b/>
        <sz val="10"/>
        <color indexed="8"/>
        <rFont val="Arial"/>
        <family val="2"/>
      </rPr>
      <t>TUBO PVC ESGOTO PREDIAL DN 50MM, INCLUSIVE CONEXOES - FORNECIMENTO
E INSTALACAO</t>
    </r>
  </si>
  <si>
    <r>
      <rPr>
        <sz val="10"/>
        <color indexed="8"/>
        <rFont val="Arial"/>
        <family val="2"/>
      </rPr>
      <t>0,75</t>
    </r>
  </si>
  <si>
    <r>
      <rPr>
        <sz val="10"/>
        <color indexed="8"/>
        <rFont val="Arial"/>
        <family val="2"/>
      </rPr>
      <t>9838</t>
    </r>
  </si>
  <si>
    <r>
      <rPr>
        <sz val="10"/>
        <color indexed="8"/>
        <rFont val="Arial"/>
        <family val="2"/>
      </rPr>
      <t>TUBO PVC  SERIE NORMAL - ESGOTO  PREDIAL DN 50MM - NBR 5688</t>
    </r>
  </si>
  <si>
    <r>
      <rPr>
        <sz val="10"/>
        <color indexed="8"/>
        <rFont val="Arial"/>
        <family val="2"/>
      </rPr>
      <t>1,4</t>
    </r>
  </si>
  <si>
    <r>
      <rPr>
        <b/>
        <sz val="10"/>
        <color indexed="8"/>
        <rFont val="Arial"/>
        <family val="2"/>
      </rPr>
      <t>74165/3</t>
    </r>
  </si>
  <si>
    <r>
      <rPr>
        <b/>
        <sz val="10"/>
        <color indexed="8"/>
        <rFont val="Arial"/>
        <family val="2"/>
      </rPr>
      <t>TUBO PVC ESGOTO PREDIAL DN 75MM, INCLUSIVE CONEXOES - FORNECIMENTO
E INSTALACAO</t>
    </r>
  </si>
  <si>
    <r>
      <rPr>
        <sz val="10"/>
        <color indexed="8"/>
        <rFont val="Arial"/>
        <family val="2"/>
      </rPr>
      <t>9837</t>
    </r>
  </si>
  <si>
    <r>
      <rPr>
        <sz val="10"/>
        <color indexed="8"/>
        <rFont val="Arial"/>
        <family val="2"/>
      </rPr>
      <t>TUBO PVC SERIE NORMAL - ESGOTO PREDIAL DN 75MM - NBR 5688</t>
    </r>
  </si>
  <si>
    <r>
      <rPr>
        <b/>
        <sz val="10"/>
        <color indexed="8"/>
        <rFont val="Arial"/>
        <family val="2"/>
      </rPr>
      <t>74165/4</t>
    </r>
  </si>
  <si>
    <r>
      <rPr>
        <b/>
        <sz val="10"/>
        <color indexed="8"/>
        <rFont val="Arial"/>
        <family val="2"/>
      </rPr>
      <t>TUBO PVC ESGOTO PREDIAL DN 100MM, INCLUSIVE CONEXOES -
FORNECIMENTO E INSTALACAO</t>
    </r>
  </si>
  <si>
    <r>
      <rPr>
        <sz val="10"/>
        <color indexed="8"/>
        <rFont val="Arial"/>
        <family val="2"/>
      </rPr>
      <t>1,09</t>
    </r>
  </si>
  <si>
    <r>
      <rPr>
        <sz val="10"/>
        <color indexed="8"/>
        <rFont val="Arial"/>
        <family val="2"/>
      </rPr>
      <t>9836</t>
    </r>
  </si>
  <si>
    <r>
      <rPr>
        <sz val="10"/>
        <color indexed="8"/>
        <rFont val="Arial"/>
        <family val="2"/>
      </rPr>
      <t>TUBO PVC  SERIE NORMAL - ESGOTO  PREDIAL DN 100MM - NBR 5688</t>
    </r>
  </si>
  <si>
    <r>
      <rPr>
        <sz val="10"/>
        <color indexed="8"/>
        <rFont val="Arial"/>
        <family val="2"/>
      </rPr>
      <t>1,3</t>
    </r>
  </si>
  <si>
    <r>
      <rPr>
        <b/>
        <sz val="10"/>
        <color indexed="8"/>
        <rFont val="Arial"/>
        <family val="2"/>
      </rPr>
      <t>75030/1</t>
    </r>
  </si>
  <si>
    <r>
      <rPr>
        <b/>
        <sz val="10"/>
        <color indexed="8"/>
        <rFont val="Arial"/>
        <family val="2"/>
      </rPr>
      <t>TUBO PVC SOLDAVEL AGUA FRIA DN 25MM, INCLUSIVE CONEXOES -
FORNECIMENTO E INSTALACAO</t>
    </r>
  </si>
  <si>
    <r>
      <rPr>
        <sz val="10"/>
        <color indexed="8"/>
        <rFont val="Arial"/>
        <family val="2"/>
      </rPr>
      <t>0,4</t>
    </r>
  </si>
  <si>
    <t>LIMPEZA MECANIZADA DE TERRENO COM REMOCAO DE CAMADA VEGETAL, UTILIZANDO MOTONIVELADORA</t>
  </si>
  <si>
    <t>FOSSA SÉPTCA E SUMIDOURO</t>
  </si>
  <si>
    <t xml:space="preserve">CHAPA MADEIRA COMPENSADA RESINADA 2,2 X 1,1M X 6MM P/ FORMA CONCRETO </t>
  </si>
  <si>
    <t>Engenheiro Júnior</t>
  </si>
  <si>
    <t>ARGILA, ARGILA VERMELHA OU ARGILA ARENOSA (RETIRADA NA JAZIDA, SEM TRANSPORTE)</t>
  </si>
  <si>
    <t>TRANSPORTE LOCAL COM CAMINHAO BASCULANTE 6 M3, RODOVIA EM LEITO NATURAL</t>
  </si>
  <si>
    <t>PECA DE MADEIRA NATIVA / REGIONAL 7,5 X 7,5CM (3X3) NAO APARELHADA(P/FORMA)</t>
  </si>
  <si>
    <t>ESCAVACAO MANUAL A CEU ABERTO EM MATERIAL DE 1A CATEGORIA, EM PROFUNDIDADE ATE 0,50M</t>
  </si>
  <si>
    <t>REATERRO DE VALA COM MATERIAL GRANULAR REAPROVEITADO ADENSADO E VIBRADO</t>
  </si>
  <si>
    <t>ARGAMASSA TRAÇO 1:4 (CIMENTO E AREIA MÉDIA) PARA CONTRAPISO, PREPARO MANUAL. AF_06/2014</t>
  </si>
  <si>
    <t>ARGAMASSA TRAÇO 1:2:8 (CIMENTO, CAL E AREIA MÉDIA) PARA EMBOÇO/MASSA ÚNICA/ASSENTAMENTO DE ALVENARIA DE VEDAÇÃO, PREPARO MANUAL. AF_06/2014</t>
  </si>
  <si>
    <t>ESTRUTURA METALICA EM ACO ESTRUTURAL PERFIL I 12 X 5 1/4</t>
  </si>
  <si>
    <t>SOLEIRA PREMOLDADA DE GRANILITE, MARMORITE OU GRANITINA - LARG = 15 CM</t>
  </si>
  <si>
    <t>SOLEIRA EM MARMORITE LARGURA 15CM SOBRE ARGAMASSA TRACO 1:4 (CIMENTO E AREIA)</t>
  </si>
  <si>
    <t>TOMADA 3P+T 30A/440V SEM PLACA - FORNECIMENTO E INSTALACAO</t>
  </si>
  <si>
    <t>TUBO DE COBRE CLASSE "E" 28MM - FORNECIMENTO E INSTALACAO</t>
  </si>
  <si>
    <t>TUBO DE COBRE CLASSE "E" 35MM - FORNECIMENTO E INSTALACAO</t>
  </si>
  <si>
    <t>74061/004</t>
  </si>
  <si>
    <t>CUBÃO DE AÇO INOXIDAVEL 60 x 50 x 30 CM  FORNECIMENTO E INSTALACAO, INCLUSÍVE ACESSÓRIOS E INSTALAÇÃO</t>
  </si>
  <si>
    <t>RESTAURANTE ESTUDANTIL - IFPB PATOS</t>
  </si>
  <si>
    <t>DATA DO ORÇAMENTO: 10/11/2014.</t>
  </si>
  <si>
    <t>JOSE DONALD BARROSO CREA Nº 0601968921</t>
  </si>
  <si>
    <t>5.2</t>
  </si>
  <si>
    <t>LOCAL</t>
  </si>
  <si>
    <t>ALTURA(m)</t>
  </si>
  <si>
    <t>LARGURA(m)</t>
  </si>
  <si>
    <t>ÁREA(m2)</t>
  </si>
  <si>
    <t>ÁREA TOTAL(M2)</t>
  </si>
  <si>
    <t>QUANT (und)</t>
  </si>
  <si>
    <t>DESCONTO(m2)</t>
  </si>
  <si>
    <t>TOTAL PARCIAL(R$)</t>
  </si>
  <si>
    <t>2.2</t>
  </si>
  <si>
    <t>2.3</t>
  </si>
  <si>
    <t>SERVIÇOS PRELIMINARES</t>
  </si>
  <si>
    <t>Tapume de chapa de madeira compensada, e= 6mm, com pintura a cal e reaproveitamento de 2x</t>
  </si>
  <si>
    <t>TOTAL C/ BDI(R$)</t>
  </si>
  <si>
    <t>CONTORNO DA OBRA</t>
  </si>
  <si>
    <t>PERÍMETRO(m)</t>
  </si>
  <si>
    <t>MEMÓRIA DE CÁLCULO</t>
  </si>
  <si>
    <t>COMPRIMENTO(m)</t>
  </si>
  <si>
    <t>BDI (25,22%)</t>
  </si>
  <si>
    <t>1.3</t>
  </si>
  <si>
    <t>2.4</t>
  </si>
  <si>
    <t>SUPERESTRUTURA</t>
  </si>
  <si>
    <t>COBERTA</t>
  </si>
  <si>
    <t>ÁREA DE CONSTRUÇÃO</t>
  </si>
  <si>
    <t>Placa de obra em chapa de aco galvanizado</t>
  </si>
  <si>
    <t>EM LOCAL VISÍVEL POR TODOS</t>
  </si>
  <si>
    <t>1.4</t>
  </si>
  <si>
    <t>ÁREA TOTAL(m2)</t>
  </si>
  <si>
    <t>QUANT.</t>
  </si>
  <si>
    <t>VOLUME(m3)</t>
  </si>
  <si>
    <t>VOLUME TOTAL(m3)</t>
  </si>
  <si>
    <t>COMPRIMENTO TOTAL(m)</t>
  </si>
  <si>
    <t>SERVIÇOS COMPLEMENTARES</t>
  </si>
  <si>
    <t>INFRAESTRUTURA</t>
  </si>
  <si>
    <t>VOLUME PARC.(m3)</t>
  </si>
  <si>
    <t>PESO PARCIAL(kg)</t>
  </si>
  <si>
    <t>PESO TOTAL(kg)</t>
  </si>
  <si>
    <t>PERÍMET. SECÇÃO(m)</t>
  </si>
  <si>
    <t>PILARES</t>
  </si>
  <si>
    <t>Escavação manual de vala com profundidade menor ou igual a 1,30m</t>
  </si>
  <si>
    <t>Reaterro manual de valas com compactação mecanizada</t>
  </si>
  <si>
    <t>Forma plana para estruturas, em compensado plastificado de 12mm, 04 usos, exclusive escoramento</t>
  </si>
  <si>
    <t>Concreto fck = 25MPa, traço1:2,3:2,7 (cimento/areia média/brita 1) - preparo mecânico com betoneira 400 l. AF_07/2016</t>
  </si>
  <si>
    <t>ÁREA DE LOCAÇÃO (COM AFASTAMENTO DE 1M)</t>
  </si>
  <si>
    <t>DESC.(m3)</t>
  </si>
  <si>
    <t>2.5</t>
  </si>
  <si>
    <t>2.6</t>
  </si>
  <si>
    <t>INSTALAÇÕES ELÉTRICAS</t>
  </si>
  <si>
    <t>BLOCOS DE FUNDAÇÃO</t>
  </si>
  <si>
    <t>1.5</t>
  </si>
  <si>
    <t>ÁREA DOS BLOCOS DE FUNDAÇÃO</t>
  </si>
  <si>
    <t>FUNDO DOS BLOCOS DE FUNDAÇÃO</t>
  </si>
  <si>
    <t>SOB OS BLOCOS DE FUNDAÇÃO</t>
  </si>
  <si>
    <t>PESO LINEAR (KG/M)</t>
  </si>
  <si>
    <t>ARMAÇÃO DE BLOCO, VIGA BALDRAME E SAPATA UTILIZANDO AÇO CA-50 DE 10.0 MM - MONTAGEM</t>
  </si>
  <si>
    <t>ARMAÇÃO DE BLOCO, VIGA BALDRAME E SAPATA UTILIZANDO AÇO CA-50 DE 6.3 MM - MONTAGEM</t>
  </si>
  <si>
    <t>2.7</t>
  </si>
  <si>
    <t xml:space="preserve">CHUMBADORES, DIÂMETRO 5/8", 
EXTREMIDADE ROSCADA, 
FIXAÇÃO COM PORCA E CONTRA-PORCA
</t>
  </si>
  <si>
    <t>2.8</t>
  </si>
  <si>
    <t>2.9</t>
  </si>
  <si>
    <t>BASE DOS PILARES</t>
  </si>
  <si>
    <t>PESO/SUP.(kg/m2)</t>
  </si>
  <si>
    <t>PESO PARC.(kg)</t>
  </si>
  <si>
    <t>3.1.1</t>
  </si>
  <si>
    <t>Chapa de aço grossa 5/16", 7,94mm (028018/SBC)</t>
  </si>
  <si>
    <t>3.1.2</t>
  </si>
  <si>
    <t>CANTONEIRA ABAS IGUAIS 1/4" x 2" - 4,79 KG/M (D180000819/EMBASA)</t>
  </si>
  <si>
    <t>PESO/LINEAR(kg/m)</t>
  </si>
  <si>
    <t>3.1.3</t>
  </si>
  <si>
    <t>CHAPA DE ACO GROSSA, ASTM A36, E = 1/4 " (6,35 MM) 49,79 KG/M2 (001330/SINAPI)</t>
  </si>
  <si>
    <t>3.1.4</t>
  </si>
  <si>
    <t>PILAR</t>
  </si>
  <si>
    <t>3.1.5</t>
  </si>
  <si>
    <t>3.1.6</t>
  </si>
  <si>
    <t>TOPO DO PILAR</t>
  </si>
  <si>
    <t>3.1.7</t>
  </si>
  <si>
    <t>QUANT. PARC.(ud)</t>
  </si>
  <si>
    <t>QUANTIDADE TOTAL(und)</t>
  </si>
  <si>
    <t>3.2</t>
  </si>
  <si>
    <t>3.2.1</t>
  </si>
  <si>
    <t>VIGA DE CONCRETO EXISTENTE</t>
  </si>
  <si>
    <t>3.2.2</t>
  </si>
  <si>
    <t>3.1.8</t>
  </si>
  <si>
    <t>3.2.3</t>
  </si>
  <si>
    <t>BANZOS SUPERIOR E INFERIOR</t>
  </si>
  <si>
    <t>3.2.4</t>
  </si>
  <si>
    <t>MONTANTES</t>
  </si>
  <si>
    <t>3.2.5</t>
  </si>
  <si>
    <t>QUANT. PARC.(KG)</t>
  </si>
  <si>
    <t>QUANTIDADE TOTAL(kg)</t>
  </si>
  <si>
    <t>3.3</t>
  </si>
  <si>
    <t>3.3.1</t>
  </si>
  <si>
    <t>3.3.2</t>
  </si>
  <si>
    <t>AJUDANTE ESPECIALIZADO COM ENCARGOS COMPLEMENTARES (88243/SINAPI)</t>
  </si>
  <si>
    <t>3.1.9</t>
  </si>
  <si>
    <t>PRODUTIVIDADE(h/m)</t>
  </si>
  <si>
    <t>PROD. PARC.(h)</t>
  </si>
  <si>
    <t>PRODUTIVIDADE TOTAL(h)</t>
  </si>
  <si>
    <t>3.1.10</t>
  </si>
  <si>
    <t>3.1.11</t>
  </si>
  <si>
    <t>MAQUINA DE SOLDA ELETRICA 250A (H020000913/CAEMA)</t>
  </si>
  <si>
    <t>SOLDAGEM DA ESTRUTURA</t>
  </si>
  <si>
    <t>QUANT. PARC.(h)</t>
  </si>
  <si>
    <t>QUANTIDADE TOTAL(h)</t>
  </si>
  <si>
    <t>Perfil Aço, UDC Simples 127 x 50 x 5,13(kg/m) - SAE 1008/1012 Perfil Aço, UDC Simples 127 x 50 x 5,13(kg/m) - SAE 1008/1012 ( 13113/ORSE)</t>
  </si>
  <si>
    <t>Perfil Aço, UDC Simples 127 x 50 x 3,90(kg/m) - SAE 1008/1012 Perfil Aço, UDC Simples 127 x 50 x 3,90(kg/m) - SAE 1008/1012 (13112/ORSE)</t>
  </si>
  <si>
    <t>CHUMBADOR DE ACO TIPO PARABOLT, * 5/8" X 200* MM, COM PORCA E ARRUELA ( 00013279 /SINAPI)</t>
  </si>
  <si>
    <t>SOLDA ELETRICA-ELETRODO 7018 AWS 1/4"  (000337/SBC)</t>
  </si>
  <si>
    <t>PRODUTIVIDADE(h/m2)</t>
  </si>
  <si>
    <t>MONTADOR DE ESTRUTURA METÁLICA COM ENCARGOS COMPLEMENTARES (88278/SINAPI)</t>
  </si>
  <si>
    <t>3.2.6</t>
  </si>
  <si>
    <t>3.2.7</t>
  </si>
  <si>
    <t>3.2.8</t>
  </si>
  <si>
    <t>SOLDAGEM DAS TESOURAS</t>
  </si>
  <si>
    <t>TESOURA</t>
  </si>
  <si>
    <t>CHUMBADOR DE ACO TIPO PARABOLT, * 5/8" X 200* MM, COM PORCA E ARRUELA (00013279/SINAPI)</t>
  </si>
  <si>
    <t>Perfil Aço, UDC Simples 100 x 50 x 6,77(kg/m) - SAE 1008/1012 Perfil Aço, UDC Simples 100 x 50 x 6,77(kg/m) - SAE 1008/1012 (13111/ORSE)</t>
  </si>
  <si>
    <t>Perfil Aço, UDC Simples 100 x 50 x 3,41(kg/m) - SAE 1008/1012 Perfil Aço, UDC Simples 100 x 50 x 3,41(kg/m) - SAE 1008/1012 ( 13110/ORSE)</t>
  </si>
  <si>
    <t>3.3.3</t>
  </si>
  <si>
    <t>3.3.4</t>
  </si>
  <si>
    <t>3.3.5</t>
  </si>
  <si>
    <t>Perfil Aço, UDC Enrijecido 100 x 50 x 4,45(kg/m) - SAE 1008/1012 Perfil Aço, UDC Enrijecido 100 x 50 x 4,45(kg/m) - SAE 1008/1012 ( 13122/ORSE)</t>
  </si>
  <si>
    <t>PARTE SUPERIOR DAS TESOURAS</t>
  </si>
  <si>
    <t>LATERAIS DAS TERÇAS</t>
  </si>
  <si>
    <t>TERÇAS</t>
  </si>
  <si>
    <t>3.4</t>
  </si>
  <si>
    <t>BARRA DE AÇO, DIÂMETRO 10MM, PARA CONTRAVENTAMENTO DE ESTRUTURA METÁLICA (REF. 10908/ORSE) - UNIDADE: M</t>
  </si>
  <si>
    <t>TERÇA METÁLICA EM AÇO ENRIJECIDO, PERFIL "U" DE 4", ESPESSURA DA CHAPA DE 2,65MM, CONFORME PROJETO (REF. 1080088/CAERN) - UNIDADE: UND</t>
  </si>
  <si>
    <t>TESOURA EM AÇO, TRELIÇADA, EM PERFIS "U" DE 4", ESPESSURAS DA CHAPA DE 2,00MM E 2,65MM, INCLUINDO CANTONEIRAS E ACESSÓRIOS, CONFORME PROJETO (REF. 1080088/CAERN) - UNIDADE: UND</t>
  </si>
  <si>
    <t>3.4.1</t>
  </si>
  <si>
    <t>PESO PARC.(KG)</t>
  </si>
  <si>
    <t>3.4.2</t>
  </si>
  <si>
    <t>3.4.3</t>
  </si>
  <si>
    <t>3.4.4</t>
  </si>
  <si>
    <t>3.4.5</t>
  </si>
  <si>
    <t>SOLDAGEM DO CONTRAVENT.</t>
  </si>
  <si>
    <t>CONTRAVENTAMENTO</t>
  </si>
  <si>
    <t>ÁREA PARC.(m2)</t>
  </si>
  <si>
    <t>TELHA METALICA TERMO ACUSTICA COM FORNECIMENTO, COLOCACAO E MONTAGEM (159205/EMBASA)</t>
  </si>
  <si>
    <t>CALHA EM CHAPA DE AÇO GALVANIZADO NÚMERO 24, DESENVOLVIMENTO DE 50 CM, INCLUSO TRANSPORTE VERTICAL. AF_07/2019 (94228/SINAPI)</t>
  </si>
  <si>
    <t>COMP. PARC.(m)</t>
  </si>
  <si>
    <t>INSTALAÇÕES DE ÁGUAS PLUVIAIS</t>
  </si>
  <si>
    <t>TUBO PVC, SÉRIE R, ÁGUA PLUVIAL, DN 100 MM, FORNECIDO E INSTALADO EM CONDUTORES VERTICAIS DE ÁGUAS PLUVIAIS (89578/SINAPI)</t>
  </si>
  <si>
    <t>5.3</t>
  </si>
  <si>
    <t>Ralo hemisférico , flexível, tipo abacaxi Ø 100mm. (REF. 4283/ORSE) (CIVIL.51.04)</t>
  </si>
  <si>
    <t>5.4</t>
  </si>
  <si>
    <t>CURVA 90 GRAUS, PVC, SERIE R, ÁGUA PLUVIAL, DN 100 MM, JUNTA ELÁSTICA, FORNECIDO E INSTALADO EM CONDUTORES VERTICAIS DE ÁGUAS PLUVIAIS. AF_12/2014 (95695/SINAPI)</t>
  </si>
  <si>
    <t>ACO CA-50, 10,0 MM, VERGALHAO (00034/SINAPI)</t>
  </si>
  <si>
    <t>8.1</t>
  </si>
  <si>
    <t>ÁREA DA OBRA</t>
  </si>
  <si>
    <t>8.2</t>
  </si>
  <si>
    <t>PERCENTUAL(%)</t>
  </si>
  <si>
    <t>TESOURAS</t>
  </si>
  <si>
    <t>CONTRAVENTAMENTOS</t>
  </si>
  <si>
    <t>COMP./PER.(m)</t>
  </si>
  <si>
    <t>LARG./ALT.(m)</t>
  </si>
  <si>
    <t>QUANT(und)</t>
  </si>
  <si>
    <t>LOCACAO CONVENCIONAL DE OBRA, ATRAVÉS DE GABARITO DE TABUAS CORRIDAS PONTALETADAS, SEM REAPROVEITAMENTO</t>
  </si>
  <si>
    <t>Demolição de pavimentação em paralelepípedo ou pré-moldados de concreto c/ reaproveitamento</t>
  </si>
  <si>
    <t>PREPARO DE FUNDO DE VALA COM LARGURA MENOR QUE 1,5 M, EM LOCAL COM NÍVEL BAIXO DE INTERFERÊNCIA</t>
  </si>
  <si>
    <t>CONCRETO MAGRO PARA LASTRO, TRAÇO 1:4,5:4,5 (CIMENTO/ AREIA MÉDIA/ BRITA 1)  - PREPARO MECÂNICO COM BETONEIRA 400 L</t>
  </si>
  <si>
    <t>QUANT. PARC.(und)</t>
  </si>
  <si>
    <t>OBRA: CONSTRUÇÃO DE COBERTA PARA ABRIGAR OS VEÍCULOS OFICIAIS DO IFPB CAMPUS CAJAZEIRAS</t>
  </si>
  <si>
    <t>PINTURA ESMALTE BRILHANTE (2 DEMAOS) SOBRE SUPERFICIE METALICA, INCLUSIVE PROTECAO COM ZARCAO (1 DEMAO)</t>
  </si>
  <si>
    <t>EXECUÇÃO DE PAVIMENTO COM APROVEITAMENTO DE PARALELEPÍPEDOS, REJUNTAMENTO COM ARGAMASSA TRAÇO 1:3 (CIMENTO E AREIA)</t>
  </si>
  <si>
    <t>Alvará de construção</t>
  </si>
  <si>
    <t>PILAR EM AÇO, TRELIÇADO, EM PERFIS "U" DE 5", ESPESSURAS DA CHAPA DE 2,00MM E 3,00MM, INCLUINDO CANTONEIRAS, CHAPAS DE FIXAÇÃO E ACESSÓRIOS, CONFORME PROJETO (REF. 1080088/CAERN)</t>
  </si>
  <si>
    <t>Perfil Aço, Cantoneira abas iguais - 2 1/2" x 3/16" (4,57 kg/m) (4370/ORSE)</t>
  </si>
  <si>
    <t>Perfil Aço, Cantoneira abas iguais - 2" x 3/16" (3,63 kg/m) (4898/ORSE)</t>
  </si>
  <si>
    <t>4.2</t>
  </si>
  <si>
    <t>CUMEEIRA TERMOACÚSTICA (9077/ORSE)</t>
  </si>
  <si>
    <t>90447/SINAPI</t>
  </si>
  <si>
    <t>RASGO EM ALVENARIA PARA ELETRODUTOS COM DIAMETROS MENORES OU IGUAIS A 40 MM. AF_05/2015</t>
  </si>
  <si>
    <t>COMP (m)</t>
  </si>
  <si>
    <t>TOTAL(m)</t>
  </si>
  <si>
    <t>TRECHO DO QUADRO ELÉTRICO ATÉ O PISO</t>
  </si>
  <si>
    <t>90444/SINAPI</t>
  </si>
  <si>
    <t>RASGO EM CONTRAPISO PARA RAMAIS/ DISTRIBUIÇÃO COM DIÂMETROS MENORES OU IGUAIS A 40 MM. AF_05/2015</t>
  </si>
  <si>
    <t>TRECHO SUBTERRÂNEO DA PAREDE ATÉ TÉRMINO DO PISO DA CIRCULAÇÃO</t>
  </si>
  <si>
    <t>90466/SINAPI</t>
  </si>
  <si>
    <t>CHUMBAMENTO LINEAR EM ALVENARIA PARA RAMAIS/DISTRIBUIÇÃO COM DIÂMETROS MENORES OU IGUAIS A 40 MM. AF_05/2015</t>
  </si>
  <si>
    <t>90468/SINAPI</t>
  </si>
  <si>
    <t>CHUMBAMENTO LINEAR EM CONTRAPISO PARA RAMAIS/DISTRIBUIÇÃO COM DIÂMETROS MENORES OU IGUAIS A 40 MM. AF_05/2015</t>
  </si>
  <si>
    <t>93358/SINAPI</t>
  </si>
  <si>
    <t>ESCAVAÇÃO MANUAL DE VALA COM PROFUNDIDADE MENOR OU IGUAL A 1,30 M. AF_03/2016</t>
  </si>
  <si>
    <t>TOTAL(m³)</t>
  </si>
  <si>
    <t>TRECHO SOB TERRENO NATURAL OU CALÇAMENTO</t>
  </si>
  <si>
    <t>93382/SINAPI</t>
  </si>
  <si>
    <t>REATERRO MANUAL DE VALAS COM COMPACTAÇÃO MECANIZADA. AF_04/2016</t>
  </si>
  <si>
    <t>LARG (m)</t>
  </si>
  <si>
    <t>8441/ORSE</t>
  </si>
  <si>
    <t>Abraçadeira metálica tipo "D" de 3/4"</t>
  </si>
  <si>
    <t>6.1</t>
  </si>
  <si>
    <t>TOTAL(unid)</t>
  </si>
  <si>
    <t>6.2</t>
  </si>
  <si>
    <t>FIXAÇÃO DOS ELETRODUTOS DE SOBREPOR</t>
  </si>
  <si>
    <t>6.3</t>
  </si>
  <si>
    <t>6.4</t>
  </si>
  <si>
    <t>6.5</t>
  </si>
  <si>
    <t>ELT.124.18</t>
  </si>
  <si>
    <t>ELETRODUTO METÁLICO FLEXÍVEL REVESTIDO EXTERNAMENTE COM PVC PRETO, DIÂMETRO EXTERNO DE 32 MM (1"), TIPO SEALTUBO. FORNECIMENTO E INSTALAÇÃO. (REF.: 11749/ORSE)</t>
  </si>
  <si>
    <t>6.6</t>
  </si>
  <si>
    <t>QUANT (m)</t>
  </si>
  <si>
    <t>6.7</t>
  </si>
  <si>
    <t>ILUMINAÇÃO</t>
  </si>
  <si>
    <t>6.8</t>
  </si>
  <si>
    <t>6.9</t>
  </si>
  <si>
    <t>6.10</t>
  </si>
  <si>
    <t>ELT.99.18</t>
  </si>
  <si>
    <t>ELETRODUTO FLEXÍVEL CORRUGADO HELICOIDAL, PEAD, DN 32 mm (1) PARA CABEAMENTO SUBTERRÂNEO (NBR 15715), INCLUSO ARAME GUIA 16 BWG E TERMINAL DE VEDAÇÃO DA EXTREMIDADE - FORNECIMENTO E INSTALAÇÃO. (REF.: 91849/SINAPI)</t>
  </si>
  <si>
    <t>6.11</t>
  </si>
  <si>
    <t>6.12</t>
  </si>
  <si>
    <t>TOMDA DE SERVIÇO</t>
  </si>
  <si>
    <t>6.13</t>
  </si>
  <si>
    <t>6.14</t>
  </si>
  <si>
    <t>6.15</t>
  </si>
  <si>
    <t>8996/ORSE</t>
  </si>
  <si>
    <t>Condulete em pvc rigido, p/eletroduto d=1/2" e 3/4" , sem tampa (modelos: C,E,LB,LL,LR), Tigre ou similar - Rev. 01</t>
  </si>
  <si>
    <t>6.16</t>
  </si>
  <si>
    <t>6.17</t>
  </si>
  <si>
    <t>6.18</t>
  </si>
  <si>
    <t>6.19</t>
  </si>
  <si>
    <t>6.20</t>
  </si>
  <si>
    <t>6.21</t>
  </si>
  <si>
    <t>11304/ORSE</t>
  </si>
  <si>
    <t>Conector reto de aluminio para eletroduto de 3/4", para adaptar entrada de eletroduto metalico flexivel em quadros - fornecimento e instalação</t>
  </si>
  <si>
    <t>6.22</t>
  </si>
  <si>
    <t>6.23</t>
  </si>
  <si>
    <t>TODAS AS CONEXÕES DE ELETRODUTO COM CONDULETE</t>
  </si>
  <si>
    <t>6.24</t>
  </si>
  <si>
    <t>6.25</t>
  </si>
  <si>
    <t>6.26</t>
  </si>
  <si>
    <t>7224/ORSE</t>
  </si>
  <si>
    <t>Remoção de quadro elétrico de embutir ou sobrepor</t>
  </si>
  <si>
    <t>BLOCO VIZINHO À GARAGEM</t>
  </si>
  <si>
    <t>74131/004/ SINAPI</t>
  </si>
  <si>
    <t>QUADRO DE DISTRIBUICAO DE ENERGIA DE EMBUTIR, EM CHAPA METALICA, PARA 18 DISJUNTORES TERMOMAGNETICOS MONOPOLARES, COM BARRAMENTO TRIFASICO E NEUTRO, FORNECIMENTO E INSTALACAO</t>
  </si>
  <si>
    <t>SUBSTITUIR QUADRO VELHO DO BLOCO VIZINHO</t>
  </si>
  <si>
    <t>91926/SINAPI</t>
  </si>
  <si>
    <t>CABO DE COBRE FLEXÍVEL ISOLADO, 2,5 MM², ANTI-CHAMA 450/750 V, PARA CIRCUITOS TERMINAIS - FORNECIMENTO E INSTALAÇÃO. AF_12/2015</t>
  </si>
  <si>
    <t>TOMADA DE SERVIÇO</t>
  </si>
  <si>
    <t>4202/ORSE</t>
  </si>
  <si>
    <t>Prensa cabo de 3/4", fornecimento</t>
  </si>
  <si>
    <t>PONTOS DOS REFLETORES</t>
  </si>
  <si>
    <t>CAIXA DA FOTOCÉLULA</t>
  </si>
  <si>
    <t>91999/SINAPI</t>
  </si>
  <si>
    <t>TOMADA BAIXA DE EMBUTIR (1 MÓDULO), 2P+T 20 A, SEM SUPORTE E SEM PLACA - FORNECIMENTO E INSTALAÇÃO. AF_12/2015</t>
  </si>
  <si>
    <t>91952/SINAPI</t>
  </si>
  <si>
    <t>INTERRUPTOR SIMPLES (1 MÓDULO), 10A/250V, SEM SUPORTE E SEM PLACA - FORNECIMENTO E INSTALAÇÃO. AF_12/2015</t>
  </si>
  <si>
    <t>ALT. (m)</t>
  </si>
  <si>
    <t>COMP.(m)</t>
  </si>
  <si>
    <t>ACIONAMENTO DA FOTOCÉLULA</t>
  </si>
  <si>
    <t>ELT.122.18</t>
  </si>
  <si>
    <t>REFLETOR LED 100W, BRANCO FRIO, 6500K, BIVOLT, IP65, FORNECIMENTO E INSTALAÇÃO. (REF.: 12577/ORSE)</t>
  </si>
  <si>
    <t>ILUMINAÇÃO DA GARAGEM</t>
  </si>
  <si>
    <t>83399/SINAPI</t>
  </si>
  <si>
    <t>RELE FOTOELETRICO P/ COMANDO DE ILUMINACAO EXTERNA 220V/1000W - FORNECIMENTO E INSTALACAO</t>
  </si>
  <si>
    <t>ACIONAMENTO DOS REFLETORES</t>
  </si>
  <si>
    <t>10909/ORSE</t>
  </si>
  <si>
    <t>Fornecimento e instalação de tampa cega p/condulete caixa 4" x 2"</t>
  </si>
  <si>
    <t>CAIXA DE PASSAGEM</t>
  </si>
  <si>
    <t>12563/ORSE</t>
  </si>
  <si>
    <t>Tampa interruptor/tomada p/condulete em alumínio fundido</t>
  </si>
  <si>
    <t>PONTOS DE INTERRUPTOR E TOMADA</t>
  </si>
  <si>
    <t>93654/SINAPI</t>
  </si>
  <si>
    <t>DISJUNTOR MONOPOLAR TIPO DIN, CORRENTE NOMINAL DE 16A - FORNECIMENTO E INSTALAÇÃO. AF_04/2016</t>
  </si>
  <si>
    <t>QUADRO DO BLOCO VIZINHO</t>
  </si>
  <si>
    <t>93655/SINAPI</t>
  </si>
  <si>
    <t>DISJUNTOR MONOPOLAR TIPO DIN, CORRENTE NOMINAL DE 20A - FORNECIMENTO E INSTALAÇÃO. AF_04/2016</t>
  </si>
  <si>
    <t>93656/SINAPI</t>
  </si>
  <si>
    <t>DISJUNTOR MONOPOLAR TIPO DIN, CORRENTE NOMINAL DE 25A - FORNECIMENTO E INSTALAÇÃO. AF_04/2016</t>
  </si>
  <si>
    <t>93673/SINAPI</t>
  </si>
  <si>
    <t>DISJUNTOR TRIPOLAR TIPO DIN, CORRENTE NOMINAL DE 50A - FORNECIMENTO E INSTALAÇÃO. AF_04/2016</t>
  </si>
</sst>
</file>

<file path=xl/styles.xml><?xml version="1.0" encoding="utf-8"?>
<styleSheet xmlns="http://schemas.openxmlformats.org/spreadsheetml/2006/main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[Red]\(&quot;R$ &quot;#,##0\)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* #,##0.00_);_(* \(#,##0.00\);_(* \-??_);_(@_)"/>
    <numFmt numFmtId="168" formatCode="0.0%"/>
    <numFmt numFmtId="169" formatCode="0.000"/>
    <numFmt numFmtId="170" formatCode="0.0000"/>
    <numFmt numFmtId="171" formatCode="0.00000"/>
    <numFmt numFmtId="172" formatCode="_-* #,##0.0000_-;\-* #,##0.0000_-;_-* &quot;-&quot;??_-;_-@_-"/>
    <numFmt numFmtId="173" formatCode="_-* #,##0.00000_-;\-* #,##0.00000_-;_-* &quot;-&quot;??_-;_-@_-"/>
    <numFmt numFmtId="174" formatCode="0.000%"/>
    <numFmt numFmtId="175" formatCode="_(* #,##0.0000000_);_(* \(#,##0.0000000\);_(* &quot;-&quot;??_);_(@_)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Comic Sans MS"/>
      <family val="4"/>
    </font>
    <font>
      <sz val="8"/>
      <name val="Arial"/>
      <family val="2"/>
    </font>
    <font>
      <b/>
      <sz val="10"/>
      <name val="Comic Sans MS"/>
      <family val="4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Comic Sans MS"/>
      <family val="4"/>
    </font>
    <font>
      <b/>
      <sz val="12"/>
      <color indexed="8"/>
      <name val="Comic Sans MS"/>
      <family val="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4"/>
      <name val="Calibri"/>
      <family val="2"/>
      <scheme val="minor"/>
    </font>
    <font>
      <sz val="2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1"/>
      <color indexed="8"/>
      <name val="Comic Sans MS"/>
      <family val="4"/>
    </font>
    <font>
      <b/>
      <sz val="12"/>
      <color indexed="8"/>
      <name val="Arial"/>
      <family val="2"/>
    </font>
    <font>
      <sz val="10.5"/>
      <name val="Calibri"/>
      <family val="2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Arial"/>
    </font>
    <font>
      <sz val="11"/>
      <name val="Calibri"/>
    </font>
    <font>
      <sz val="11"/>
      <color rgb="FF0000FF"/>
      <name val="Calibri"/>
    </font>
    <font>
      <sz val="11"/>
      <color rgb="FF000000"/>
      <name val="Calibri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  <fill>
      <patternFill patternType="solid">
        <fgColor rgb="FFFF6500"/>
      </patternFill>
    </fill>
    <fill>
      <patternFill patternType="solid">
        <fgColor rgb="FFC0C0C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8B8B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CCFF"/>
        <bgColor rgb="FF00CCFF"/>
      </patternFill>
    </fill>
    <fill>
      <patternFill patternType="solid">
        <fgColor rgb="FFFFFFFF"/>
        <bgColor rgb="FFFFFFFF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23">
    <xf numFmtId="0" fontId="0" fillId="0" borderId="0"/>
    <xf numFmtId="165" fontId="5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8" fillId="0" borderId="0"/>
    <xf numFmtId="0" fontId="5" fillId="0" borderId="0"/>
    <xf numFmtId="0" fontId="5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12">
    <xf numFmtId="0" fontId="0" fillId="0" borderId="0" xfId="0"/>
    <xf numFmtId="0" fontId="7" fillId="0" borderId="0" xfId="0" applyFont="1" applyFill="1"/>
    <xf numFmtId="0" fontId="9" fillId="0" borderId="0" xfId="0" applyFont="1" applyFill="1"/>
    <xf numFmtId="166" fontId="7" fillId="0" borderId="0" xfId="0" applyNumberFormat="1" applyFont="1" applyFill="1"/>
    <xf numFmtId="9" fontId="7" fillId="0" borderId="0" xfId="0" applyNumberFormat="1" applyFont="1" applyFill="1"/>
    <xf numFmtId="166" fontId="7" fillId="0" borderId="0" xfId="9" applyFont="1" applyFill="1"/>
    <xf numFmtId="0" fontId="13" fillId="0" borderId="0" xfId="0" applyFont="1"/>
    <xf numFmtId="0" fontId="10" fillId="2" borderId="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10" fontId="0" fillId="0" borderId="1" xfId="8" applyNumberFormat="1" applyFont="1" applyBorder="1"/>
    <xf numFmtId="166" fontId="0" fillId="0" borderId="1" xfId="9" applyNumberFormat="1" applyFont="1" applyBorder="1"/>
    <xf numFmtId="43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6" xfId="0" applyBorder="1"/>
    <xf numFmtId="0" fontId="9" fillId="3" borderId="17" xfId="0" applyFont="1" applyFill="1" applyBorder="1" applyAlignment="1">
      <alignment horizontal="center" vertical="center"/>
    </xf>
    <xf numFmtId="0" fontId="10" fillId="3" borderId="18" xfId="0" applyFont="1" applyFill="1" applyBorder="1"/>
    <xf numFmtId="166" fontId="10" fillId="3" borderId="18" xfId="9" applyNumberFormat="1" applyFont="1" applyFill="1" applyBorder="1" applyAlignment="1">
      <alignment horizontal="center" vertical="center"/>
    </xf>
    <xf numFmtId="166" fontId="10" fillId="3" borderId="18" xfId="9" applyNumberFormat="1" applyFont="1" applyFill="1" applyBorder="1" applyAlignment="1">
      <alignment horizontal="center"/>
    </xf>
    <xf numFmtId="166" fontId="10" fillId="4" borderId="18" xfId="9" applyNumberFormat="1" applyFont="1" applyFill="1" applyBorder="1" applyAlignment="1">
      <alignment horizontal="center" vertical="center"/>
    </xf>
    <xf numFmtId="166" fontId="13" fillId="4" borderId="18" xfId="9" applyNumberFormat="1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0" fillId="3" borderId="20" xfId="0" applyFont="1" applyFill="1" applyBorder="1"/>
    <xf numFmtId="166" fontId="10" fillId="3" borderId="20" xfId="9" applyNumberFormat="1" applyFont="1" applyFill="1" applyBorder="1" applyAlignment="1">
      <alignment horizontal="center" vertical="center"/>
    </xf>
    <xf numFmtId="4" fontId="10" fillId="3" borderId="20" xfId="9" applyNumberFormat="1" applyFont="1" applyFill="1" applyBorder="1" applyAlignment="1">
      <alignment horizontal="center"/>
    </xf>
    <xf numFmtId="166" fontId="13" fillId="4" borderId="20" xfId="9" applyNumberFormat="1" applyFont="1" applyFill="1" applyBorder="1" applyAlignment="1">
      <alignment horizontal="center" vertical="center"/>
    </xf>
    <xf numFmtId="9" fontId="14" fillId="0" borderId="1" xfId="8" applyFont="1" applyBorder="1" applyAlignment="1">
      <alignment horizontal="center"/>
    </xf>
    <xf numFmtId="43" fontId="14" fillId="0" borderId="1" xfId="0" applyNumberFormat="1" applyFont="1" applyBorder="1"/>
    <xf numFmtId="9" fontId="14" fillId="0" borderId="1" xfId="8" applyFont="1" applyBorder="1" applyAlignment="1">
      <alignment horizontal="center" vertical="center"/>
    </xf>
    <xf numFmtId="9" fontId="14" fillId="0" borderId="21" xfId="8" applyFont="1" applyBorder="1" applyAlignment="1">
      <alignment horizontal="center"/>
    </xf>
    <xf numFmtId="166" fontId="13" fillId="4" borderId="22" xfId="9" applyNumberFormat="1" applyFont="1" applyFill="1" applyBorder="1" applyAlignment="1">
      <alignment horizontal="center" vertical="center"/>
    </xf>
    <xf numFmtId="0" fontId="7" fillId="0" borderId="21" xfId="0" applyFont="1" applyFill="1" applyBorder="1"/>
    <xf numFmtId="0" fontId="7" fillId="0" borderId="1" xfId="0" applyFont="1" applyFill="1" applyBorder="1"/>
    <xf numFmtId="0" fontId="10" fillId="2" borderId="4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10" fontId="13" fillId="4" borderId="22" xfId="8" applyNumberFormat="1" applyFont="1" applyFill="1" applyBorder="1" applyAlignment="1">
      <alignment horizontal="center" vertical="center"/>
    </xf>
    <xf numFmtId="10" fontId="13" fillId="4" borderId="18" xfId="8" applyNumberFormat="1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1" fillId="5" borderId="1" xfId="0" applyFont="1" applyFill="1" applyBorder="1" applyAlignment="1">
      <alignment horizontal="center" vertical="top" wrapText="1"/>
    </xf>
    <xf numFmtId="0" fontId="21" fillId="5" borderId="1" xfId="0" applyFont="1" applyFill="1" applyBorder="1" applyAlignment="1">
      <alignment horizontal="center" vertical="center"/>
    </xf>
    <xf numFmtId="2" fontId="21" fillId="5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top"/>
    </xf>
    <xf numFmtId="2" fontId="13" fillId="0" borderId="1" xfId="0" applyNumberFormat="1" applyFont="1" applyBorder="1" applyAlignment="1">
      <alignment horizontal="center" vertical="center"/>
    </xf>
    <xf numFmtId="0" fontId="23" fillId="6" borderId="49" xfId="0" applyFont="1" applyFill="1" applyBorder="1" applyAlignment="1">
      <alignment horizontal="left" vertical="top" wrapText="1"/>
    </xf>
    <xf numFmtId="0" fontId="23" fillId="6" borderId="49" xfId="0" applyFont="1" applyFill="1" applyBorder="1" applyAlignment="1">
      <alignment horizontal="center" vertical="center" wrapText="1"/>
    </xf>
    <xf numFmtId="0" fontId="13" fillId="6" borderId="49" xfId="0" applyFont="1" applyFill="1" applyBorder="1" applyAlignment="1">
      <alignment horizontal="center" vertical="center"/>
    </xf>
    <xf numFmtId="0" fontId="22" fillId="0" borderId="49" xfId="0" applyFont="1" applyBorder="1" applyAlignment="1">
      <alignment horizontal="left" vertical="top"/>
    </xf>
    <xf numFmtId="0" fontId="22" fillId="0" borderId="49" xfId="0" applyFont="1" applyBorder="1" applyAlignment="1">
      <alignment horizontal="left" vertical="top" wrapText="1"/>
    </xf>
    <xf numFmtId="0" fontId="22" fillId="0" borderId="49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0" xfId="0" applyFont="1"/>
    <xf numFmtId="0" fontId="20" fillId="7" borderId="0" xfId="0" applyFont="1" applyFill="1"/>
    <xf numFmtId="10" fontId="12" fillId="2" borderId="0" xfId="8" applyNumberFormat="1" applyFont="1" applyFill="1"/>
    <xf numFmtId="165" fontId="8" fillId="0" borderId="0" xfId="1" applyFont="1"/>
    <xf numFmtId="165" fontId="0" fillId="0" borderId="0" xfId="1" applyFont="1"/>
    <xf numFmtId="10" fontId="20" fillId="7" borderId="0" xfId="8" applyNumberFormat="1" applyFont="1" applyFill="1"/>
    <xf numFmtId="0" fontId="19" fillId="2" borderId="0" xfId="0" applyFont="1" applyFill="1" applyAlignment="1"/>
    <xf numFmtId="10" fontId="0" fillId="0" borderId="0" xfId="8" applyNumberFormat="1" applyFont="1"/>
    <xf numFmtId="0" fontId="13" fillId="8" borderId="1" xfId="0" applyFont="1" applyFill="1" applyBorder="1" applyAlignment="1" applyProtection="1">
      <alignment vertical="center" wrapText="1"/>
      <protection locked="0"/>
    </xf>
    <xf numFmtId="0" fontId="13" fillId="8" borderId="1" xfId="0" applyFont="1" applyFill="1" applyBorder="1" applyAlignment="1" applyProtection="1">
      <alignment horizontal="center" vertical="center"/>
      <protection locked="0"/>
    </xf>
    <xf numFmtId="2" fontId="13" fillId="8" borderId="1" xfId="0" applyNumberFormat="1" applyFont="1" applyFill="1" applyBorder="1" applyAlignment="1" applyProtection="1">
      <alignment horizontal="center" vertical="center"/>
      <protection locked="0"/>
    </xf>
    <xf numFmtId="4" fontId="24" fillId="0" borderId="1" xfId="0" applyNumberFormat="1" applyFont="1" applyBorder="1" applyAlignment="1" applyProtection="1">
      <alignment horizontal="center" vertical="center"/>
      <protection locked="0"/>
    </xf>
    <xf numFmtId="0" fontId="23" fillId="6" borderId="49" xfId="0" applyFont="1" applyFill="1" applyBorder="1" applyAlignment="1">
      <alignment horizontal="left" vertical="top"/>
    </xf>
    <xf numFmtId="0" fontId="21" fillId="5" borderId="1" xfId="0" applyFont="1" applyFill="1" applyBorder="1" applyAlignment="1">
      <alignment horizontal="center" vertical="top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center" wrapText="1"/>
    </xf>
    <xf numFmtId="169" fontId="22" fillId="0" borderId="1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/>
    </xf>
    <xf numFmtId="2" fontId="13" fillId="0" borderId="0" xfId="0" applyNumberFormat="1" applyFont="1" applyBorder="1" applyAlignment="1">
      <alignment horizontal="center" vertical="center"/>
    </xf>
    <xf numFmtId="0" fontId="13" fillId="9" borderId="0" xfId="0" applyFont="1" applyFill="1"/>
    <xf numFmtId="0" fontId="13" fillId="9" borderId="1" xfId="0" applyFont="1" applyFill="1" applyBorder="1" applyAlignment="1">
      <alignment horizontal="center" vertical="center"/>
    </xf>
    <xf numFmtId="167" fontId="14" fillId="9" borderId="1" xfId="9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center" vertical="center"/>
    </xf>
    <xf numFmtId="0" fontId="13" fillId="2" borderId="0" xfId="0" applyFont="1" applyFill="1"/>
    <xf numFmtId="0" fontId="13" fillId="2" borderId="1" xfId="0" applyFont="1" applyFill="1" applyBorder="1"/>
    <xf numFmtId="0" fontId="13" fillId="2" borderId="0" xfId="0" applyFont="1" applyFill="1" applyBorder="1" applyAlignment="1">
      <alignment horizontal="center" vertical="center"/>
    </xf>
    <xf numFmtId="44" fontId="13" fillId="2" borderId="0" xfId="0" applyNumberFormat="1" applyFont="1" applyFill="1"/>
    <xf numFmtId="2" fontId="13" fillId="2" borderId="1" xfId="0" applyNumberFormat="1" applyFont="1" applyFill="1" applyBorder="1" applyAlignment="1">
      <alignment horizontal="center" vertical="center"/>
    </xf>
    <xf numFmtId="44" fontId="13" fillId="9" borderId="0" xfId="0" applyNumberFormat="1" applyFont="1" applyFill="1"/>
    <xf numFmtId="0" fontId="25" fillId="0" borderId="28" xfId="0" applyFont="1" applyBorder="1" applyAlignment="1">
      <alignment vertical="center" wrapText="1"/>
    </xf>
    <xf numFmtId="0" fontId="26" fillId="0" borderId="29" xfId="0" applyFont="1" applyBorder="1" applyAlignment="1">
      <alignment vertical="center"/>
    </xf>
    <xf numFmtId="165" fontId="26" fillId="0" borderId="30" xfId="1" applyFont="1" applyBorder="1" applyAlignment="1">
      <alignment vertical="center"/>
    </xf>
    <xf numFmtId="0" fontId="27" fillId="0" borderId="0" xfId="0" applyFont="1" applyFill="1" applyAlignment="1">
      <alignment vertical="center"/>
    </xf>
    <xf numFmtId="0" fontId="27" fillId="10" borderId="17" xfId="0" applyFont="1" applyFill="1" applyBorder="1" applyAlignment="1">
      <alignment horizontal="center" vertical="center"/>
    </xf>
    <xf numFmtId="0" fontId="27" fillId="10" borderId="31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10" fontId="27" fillId="0" borderId="13" xfId="8" applyNumberFormat="1" applyFont="1" applyFill="1" applyBorder="1" applyAlignment="1">
      <alignment horizontal="center" vertical="center"/>
    </xf>
    <xf numFmtId="0" fontId="27" fillId="0" borderId="32" xfId="0" applyFont="1" applyFill="1" applyBorder="1" applyAlignment="1">
      <alignment horizontal="center" vertical="center"/>
    </xf>
    <xf numFmtId="10" fontId="27" fillId="0" borderId="33" xfId="8" applyNumberFormat="1" applyFont="1" applyFill="1" applyBorder="1" applyAlignment="1">
      <alignment horizontal="center" vertical="center"/>
    </xf>
    <xf numFmtId="0" fontId="27" fillId="0" borderId="5" xfId="0" applyFont="1" applyBorder="1"/>
    <xf numFmtId="0" fontId="27" fillId="0" borderId="6" xfId="0" applyFont="1" applyBorder="1"/>
    <xf numFmtId="0" fontId="27" fillId="0" borderId="12" xfId="0" applyFont="1" applyBorder="1"/>
    <xf numFmtId="0" fontId="27" fillId="0" borderId="0" xfId="0" applyFont="1" applyBorder="1"/>
    <xf numFmtId="0" fontId="27" fillId="0" borderId="0" xfId="0" applyFont="1"/>
    <xf numFmtId="0" fontId="27" fillId="0" borderId="14" xfId="0" applyFont="1" applyBorder="1"/>
    <xf numFmtId="0" fontId="27" fillId="0" borderId="7" xfId="0" applyFont="1" applyBorder="1"/>
    <xf numFmtId="0" fontId="27" fillId="0" borderId="0" xfId="0" applyFont="1" applyBorder="1" applyAlignment="1">
      <alignment vertical="center"/>
    </xf>
    <xf numFmtId="0" fontId="27" fillId="0" borderId="8" xfId="0" applyFont="1" applyBorder="1"/>
    <xf numFmtId="0" fontId="27" fillId="0" borderId="9" xfId="0" applyFont="1" applyBorder="1"/>
    <xf numFmtId="0" fontId="27" fillId="0" borderId="15" xfId="0" applyFont="1" applyBorder="1"/>
    <xf numFmtId="0" fontId="27" fillId="10" borderId="26" xfId="0" applyFont="1" applyFill="1" applyBorder="1" applyAlignment="1">
      <alignment horizontal="center" vertical="center"/>
    </xf>
    <xf numFmtId="166" fontId="27" fillId="0" borderId="13" xfId="9" applyFont="1" applyFill="1" applyBorder="1" applyAlignment="1">
      <alignment vertical="center"/>
    </xf>
    <xf numFmtId="0" fontId="28" fillId="0" borderId="11" xfId="0" applyFont="1" applyFill="1" applyBorder="1" applyAlignment="1">
      <alignment horizontal="center" vertical="center"/>
    </xf>
    <xf numFmtId="166" fontId="28" fillId="0" borderId="13" xfId="9" applyFont="1" applyFill="1" applyBorder="1" applyAlignment="1">
      <alignment vertical="center"/>
    </xf>
    <xf numFmtId="0" fontId="27" fillId="0" borderId="24" xfId="0" applyFont="1" applyFill="1" applyBorder="1" applyAlignment="1">
      <alignment horizontal="center" vertical="center"/>
    </xf>
    <xf numFmtId="0" fontId="28" fillId="10" borderId="3" xfId="0" applyFont="1" applyFill="1" applyBorder="1" applyAlignment="1">
      <alignment horizontal="left" vertical="center"/>
    </xf>
    <xf numFmtId="0" fontId="28" fillId="10" borderId="10" xfId="0" applyFont="1" applyFill="1" applyBorder="1" applyAlignment="1">
      <alignment vertical="center"/>
    </xf>
    <xf numFmtId="0" fontId="28" fillId="1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left" vertical="center"/>
    </xf>
    <xf numFmtId="166" fontId="28" fillId="10" borderId="34" xfId="9" applyFont="1" applyFill="1" applyBorder="1" applyAlignment="1">
      <alignment vertical="center"/>
    </xf>
    <xf numFmtId="9" fontId="0" fillId="0" borderId="1" xfId="8" applyFont="1" applyBorder="1"/>
    <xf numFmtId="9" fontId="14" fillId="11" borderId="1" xfId="8" applyFont="1" applyFill="1" applyBorder="1" applyAlignment="1">
      <alignment horizontal="center"/>
    </xf>
    <xf numFmtId="9" fontId="14" fillId="11" borderId="1" xfId="8" applyFont="1" applyFill="1" applyBorder="1" applyAlignment="1">
      <alignment horizontal="center" vertical="center"/>
    </xf>
    <xf numFmtId="9" fontId="14" fillId="11" borderId="21" xfId="8" applyFont="1" applyFill="1" applyBorder="1" applyAlignment="1">
      <alignment horizontal="center"/>
    </xf>
    <xf numFmtId="10" fontId="5" fillId="11" borderId="1" xfId="8" applyNumberFormat="1" applyFont="1" applyFill="1" applyBorder="1"/>
    <xf numFmtId="166" fontId="13" fillId="9" borderId="1" xfId="9" applyFont="1" applyFill="1" applyBorder="1" applyAlignment="1">
      <alignment horizontal="right" vertical="center" wrapText="1"/>
    </xf>
    <xf numFmtId="0" fontId="16" fillId="0" borderId="49" xfId="0" applyFont="1" applyBorder="1" applyAlignment="1">
      <alignment horizontal="left" vertical="top" wrapText="1"/>
    </xf>
    <xf numFmtId="166" fontId="13" fillId="9" borderId="1" xfId="0" applyNumberFormat="1" applyFont="1" applyFill="1" applyBorder="1"/>
    <xf numFmtId="0" fontId="13" fillId="7" borderId="0" xfId="0" applyFont="1" applyFill="1"/>
    <xf numFmtId="166" fontId="13" fillId="12" borderId="1" xfId="9" applyFont="1" applyFill="1" applyBorder="1" applyAlignment="1">
      <alignment horizontal="right" vertical="center"/>
    </xf>
    <xf numFmtId="166" fontId="13" fillId="9" borderId="1" xfId="9" applyFont="1" applyFill="1" applyBorder="1" applyAlignment="1">
      <alignment horizontal="center" vertical="center"/>
    </xf>
    <xf numFmtId="167" fontId="13" fillId="9" borderId="1" xfId="9" applyNumberFormat="1" applyFont="1" applyFill="1" applyBorder="1" applyAlignment="1">
      <alignment horizontal="right" vertical="center"/>
    </xf>
    <xf numFmtId="0" fontId="17" fillId="6" borderId="49" xfId="0" applyFont="1" applyFill="1" applyBorder="1" applyAlignment="1">
      <alignment horizontal="left" vertical="top" wrapText="1"/>
    </xf>
    <xf numFmtId="166" fontId="13" fillId="9" borderId="1" xfId="9" applyFont="1" applyFill="1" applyBorder="1" applyAlignment="1">
      <alignment horizontal="right" vertical="center"/>
    </xf>
    <xf numFmtId="167" fontId="13" fillId="9" borderId="1" xfId="9" applyNumberFormat="1" applyFont="1" applyFill="1" applyBorder="1" applyAlignment="1">
      <alignment horizontal="right" vertical="center" wrapText="1"/>
    </xf>
    <xf numFmtId="166" fontId="13" fillId="9" borderId="1" xfId="0" applyNumberFormat="1" applyFont="1" applyFill="1" applyBorder="1" applyAlignment="1">
      <alignment vertical="center"/>
    </xf>
    <xf numFmtId="166" fontId="13" fillId="9" borderId="1" xfId="9" applyNumberFormat="1" applyFont="1" applyFill="1" applyBorder="1" applyAlignment="1">
      <alignment horizontal="right" vertical="center"/>
    </xf>
    <xf numFmtId="166" fontId="13" fillId="9" borderId="1" xfId="9" applyNumberFormat="1" applyFont="1" applyFill="1" applyBorder="1" applyAlignment="1">
      <alignment horizontal="center" vertical="center"/>
    </xf>
    <xf numFmtId="166" fontId="13" fillId="9" borderId="1" xfId="9" applyFont="1" applyFill="1" applyBorder="1" applyAlignment="1" applyProtection="1">
      <alignment horizontal="center" vertical="center"/>
    </xf>
    <xf numFmtId="2" fontId="13" fillId="9" borderId="1" xfId="10" applyNumberFormat="1" applyFont="1" applyFill="1" applyBorder="1" applyAlignment="1">
      <alignment horizontal="right" vertical="center"/>
    </xf>
    <xf numFmtId="166" fontId="13" fillId="9" borderId="0" xfId="0" applyNumberFormat="1" applyFont="1" applyFill="1" applyBorder="1"/>
    <xf numFmtId="167" fontId="13" fillId="9" borderId="1" xfId="9" applyNumberFormat="1" applyFont="1" applyFill="1" applyBorder="1" applyAlignment="1">
      <alignment horizontal="center" vertical="center"/>
    </xf>
    <xf numFmtId="43" fontId="13" fillId="2" borderId="0" xfId="0" applyNumberFormat="1" applyFont="1" applyFill="1"/>
    <xf numFmtId="165" fontId="13" fillId="9" borderId="0" xfId="1" applyFont="1" applyFill="1" applyBorder="1" applyAlignment="1">
      <alignment horizontal="right" vertical="center"/>
    </xf>
    <xf numFmtId="0" fontId="22" fillId="0" borderId="51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23" fillId="6" borderId="49" xfId="0" applyFont="1" applyFill="1" applyBorder="1" applyAlignment="1">
      <alignment horizontal="left" vertical="center" wrapText="1"/>
    </xf>
    <xf numFmtId="0" fontId="23" fillId="6" borderId="49" xfId="0" applyFont="1" applyFill="1" applyBorder="1" applyAlignment="1">
      <alignment horizontal="center" vertical="center"/>
    </xf>
    <xf numFmtId="43" fontId="13" fillId="0" borderId="0" xfId="0" applyNumberFormat="1" applyFont="1"/>
    <xf numFmtId="172" fontId="13" fillId="0" borderId="0" xfId="0" applyNumberFormat="1" applyFont="1"/>
    <xf numFmtId="173" fontId="13" fillId="0" borderId="0" xfId="0" applyNumberFormat="1" applyFont="1"/>
    <xf numFmtId="171" fontId="22" fillId="0" borderId="49" xfId="0" applyNumberFormat="1" applyFont="1" applyBorder="1" applyAlignment="1">
      <alignment horizontal="center" vertical="center" wrapText="1"/>
    </xf>
    <xf numFmtId="170" fontId="22" fillId="0" borderId="49" xfId="0" applyNumberFormat="1" applyFont="1" applyBorder="1" applyAlignment="1">
      <alignment horizontal="center" vertical="center" wrapText="1"/>
    </xf>
    <xf numFmtId="0" fontId="22" fillId="0" borderId="52" xfId="0" applyFont="1" applyBorder="1" applyAlignment="1">
      <alignment horizontal="left" vertical="top"/>
    </xf>
    <xf numFmtId="0" fontId="22" fillId="0" borderId="52" xfId="0" applyFont="1" applyBorder="1" applyAlignment="1">
      <alignment horizontal="left" vertical="top" wrapText="1"/>
    </xf>
    <xf numFmtId="0" fontId="22" fillId="0" borderId="52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3" fontId="13" fillId="2" borderId="1" xfId="0" applyNumberFormat="1" applyFont="1" applyFill="1" applyBorder="1" applyAlignment="1">
      <alignment horizontal="center" vertical="center"/>
    </xf>
    <xf numFmtId="169" fontId="13" fillId="8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Border="1" applyAlignment="1">
      <alignment horizontal="left" vertical="center"/>
    </xf>
    <xf numFmtId="0" fontId="17" fillId="6" borderId="49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69" fontId="22" fillId="0" borderId="49" xfId="0" applyNumberFormat="1" applyFont="1" applyBorder="1" applyAlignment="1">
      <alignment horizontal="center" vertical="center"/>
    </xf>
    <xf numFmtId="169" fontId="22" fillId="0" borderId="49" xfId="0" applyNumberFormat="1" applyFont="1" applyBorder="1" applyAlignment="1">
      <alignment horizontal="center" vertical="center" wrapText="1"/>
    </xf>
    <xf numFmtId="170" fontId="22" fillId="0" borderId="49" xfId="0" applyNumberFormat="1" applyFont="1" applyBorder="1" applyAlignment="1">
      <alignment horizontal="center" vertical="center"/>
    </xf>
    <xf numFmtId="171" fontId="22" fillId="0" borderId="49" xfId="0" applyNumberFormat="1" applyFont="1" applyBorder="1" applyAlignment="1">
      <alignment horizontal="center" vertical="center"/>
    </xf>
    <xf numFmtId="170" fontId="13" fillId="8" borderId="1" xfId="0" applyNumberFormat="1" applyFont="1" applyFill="1" applyBorder="1" applyAlignment="1" applyProtection="1">
      <alignment horizontal="center" vertical="center"/>
      <protection locked="0"/>
    </xf>
    <xf numFmtId="2" fontId="13" fillId="2" borderId="0" xfId="0" applyNumberFormat="1" applyFont="1" applyFill="1"/>
    <xf numFmtId="4" fontId="22" fillId="0" borderId="49" xfId="0" applyNumberFormat="1" applyFont="1" applyBorder="1" applyAlignment="1">
      <alignment horizontal="center" vertical="center" wrapText="1"/>
    </xf>
    <xf numFmtId="4" fontId="13" fillId="2" borderId="0" xfId="0" applyNumberFormat="1" applyFont="1" applyFill="1"/>
    <xf numFmtId="2" fontId="13" fillId="0" borderId="21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2" fontId="13" fillId="0" borderId="16" xfId="0" applyNumberFormat="1" applyFont="1" applyBorder="1" applyAlignment="1">
      <alignment horizontal="center" vertical="center"/>
    </xf>
    <xf numFmtId="169" fontId="22" fillId="0" borderId="1" xfId="0" applyNumberFormat="1" applyFont="1" applyBorder="1" applyAlignment="1">
      <alignment horizontal="center" vertical="center"/>
    </xf>
    <xf numFmtId="172" fontId="13" fillId="2" borderId="0" xfId="0" applyNumberFormat="1" applyFont="1" applyFill="1"/>
    <xf numFmtId="43" fontId="22" fillId="0" borderId="49" xfId="0" applyNumberFormat="1" applyFont="1" applyBorder="1" applyAlignment="1">
      <alignment horizontal="center" vertical="center" wrapText="1"/>
    </xf>
    <xf numFmtId="174" fontId="27" fillId="0" borderId="13" xfId="8" applyNumberFormat="1" applyFont="1" applyFill="1" applyBorder="1" applyAlignment="1">
      <alignment horizontal="center" vertical="center"/>
    </xf>
    <xf numFmtId="0" fontId="29" fillId="0" borderId="0" xfId="5" applyFont="1" applyBorder="1" applyAlignment="1">
      <alignment vertical="center"/>
    </xf>
    <xf numFmtId="0" fontId="18" fillId="0" borderId="0" xfId="0" applyFont="1" applyBorder="1"/>
    <xf numFmtId="2" fontId="30" fillId="0" borderId="1" xfId="6" applyNumberFormat="1" applyFont="1" applyBorder="1" applyAlignment="1">
      <alignment horizontal="right" vertical="center"/>
    </xf>
    <xf numFmtId="0" fontId="29" fillId="0" borderId="0" xfId="6" applyFont="1" applyBorder="1" applyAlignment="1">
      <alignment horizontal="right" vertical="center"/>
    </xf>
    <xf numFmtId="4" fontId="29" fillId="8" borderId="0" xfId="6" applyNumberFormat="1" applyFont="1" applyFill="1" applyBorder="1" applyAlignment="1">
      <alignment horizontal="right"/>
    </xf>
    <xf numFmtId="0" fontId="29" fillId="0" borderId="0" xfId="5" applyFont="1" applyBorder="1" applyAlignment="1">
      <alignment horizontal="center" vertical="center"/>
    </xf>
    <xf numFmtId="0" fontId="18" fillId="0" borderId="0" xfId="0" applyFont="1"/>
    <xf numFmtId="0" fontId="31" fillId="0" borderId="0" xfId="7" applyFont="1" applyFill="1" applyBorder="1" applyAlignment="1">
      <alignment horizontal="center" vertical="center"/>
    </xf>
    <xf numFmtId="2" fontId="30" fillId="0" borderId="23" xfId="6" applyNumberFormat="1" applyFont="1" applyBorder="1" applyAlignment="1">
      <alignment horizontal="right" vertical="center"/>
    </xf>
    <xf numFmtId="4" fontId="30" fillId="0" borderId="25" xfId="6" applyNumberFormat="1" applyFont="1" applyBorder="1" applyAlignment="1">
      <alignment horizontal="right" vertical="center" wrapText="1"/>
    </xf>
    <xf numFmtId="4" fontId="30" fillId="0" borderId="23" xfId="6" applyNumberFormat="1" applyFont="1" applyBorder="1" applyAlignment="1">
      <alignment horizontal="right" vertical="center"/>
    </xf>
    <xf numFmtId="0" fontId="30" fillId="0" borderId="18" xfId="6" applyFont="1" applyBorder="1" applyAlignment="1">
      <alignment horizontal="center" vertical="center"/>
    </xf>
    <xf numFmtId="0" fontId="30" fillId="0" borderId="31" xfId="6" applyFont="1" applyBorder="1" applyAlignment="1">
      <alignment horizontal="center" vertical="center" wrapText="1"/>
    </xf>
    <xf numFmtId="0" fontId="30" fillId="0" borderId="17" xfId="6" applyFont="1" applyBorder="1" applyAlignment="1">
      <alignment horizontal="center" vertical="center"/>
    </xf>
    <xf numFmtId="2" fontId="30" fillId="0" borderId="36" xfId="6" applyNumberFormat="1" applyFont="1" applyBorder="1" applyAlignment="1">
      <alignment horizontal="right" vertical="center"/>
    </xf>
    <xf numFmtId="2" fontId="30" fillId="0" borderId="25" xfId="6" applyNumberFormat="1" applyFont="1" applyBorder="1" applyAlignment="1">
      <alignment horizontal="right" vertical="center" wrapText="1"/>
    </xf>
    <xf numFmtId="0" fontId="30" fillId="0" borderId="37" xfId="6" applyFont="1" applyBorder="1" applyAlignment="1">
      <alignment horizontal="center" vertical="center"/>
    </xf>
    <xf numFmtId="0" fontId="31" fillId="0" borderId="0" xfId="7" applyFont="1" applyFill="1" applyBorder="1" applyAlignment="1">
      <alignment horizontal="left" vertical="center"/>
    </xf>
    <xf numFmtId="0" fontId="18" fillId="0" borderId="0" xfId="0" applyFont="1" applyBorder="1"/>
    <xf numFmtId="4" fontId="29" fillId="8" borderId="34" xfId="6" applyNumberFormat="1" applyFont="1" applyFill="1" applyBorder="1" applyAlignment="1">
      <alignment horizontal="right"/>
    </xf>
    <xf numFmtId="1" fontId="0" fillId="0" borderId="1" xfId="0" applyNumberFormat="1" applyBorder="1"/>
    <xf numFmtId="10" fontId="10" fillId="3" borderId="18" xfId="8" applyNumberFormat="1" applyFont="1" applyFill="1" applyBorder="1" applyAlignment="1">
      <alignment horizontal="right" vertical="center"/>
    </xf>
    <xf numFmtId="0" fontId="37" fillId="8" borderId="6" xfId="7" applyFont="1" applyFill="1" applyBorder="1" applyAlignment="1">
      <alignment horizontal="center" vertical="center" wrapText="1"/>
    </xf>
    <xf numFmtId="0" fontId="30" fillId="0" borderId="36" xfId="6" applyFont="1" applyBorder="1" applyAlignment="1">
      <alignment horizontal="right" vertical="center"/>
    </xf>
    <xf numFmtId="2" fontId="30" fillId="0" borderId="16" xfId="6" applyNumberFormat="1" applyFont="1" applyBorder="1" applyAlignment="1">
      <alignment horizontal="right" vertical="center"/>
    </xf>
    <xf numFmtId="0" fontId="30" fillId="0" borderId="16" xfId="6" applyFont="1" applyBorder="1" applyAlignment="1">
      <alignment horizontal="right" vertical="center"/>
    </xf>
    <xf numFmtId="0" fontId="30" fillId="0" borderId="24" xfId="6" applyFont="1" applyBorder="1" applyAlignment="1">
      <alignment horizontal="center" vertical="center"/>
    </xf>
    <xf numFmtId="0" fontId="29" fillId="8" borderId="0" xfId="5" applyFont="1" applyFill="1" applyBorder="1" applyAlignment="1">
      <alignment horizontal="center" vertical="center"/>
    </xf>
    <xf numFmtId="0" fontId="29" fillId="8" borderId="0" xfId="5" applyFont="1" applyFill="1" applyBorder="1" applyAlignment="1">
      <alignment vertical="center"/>
    </xf>
    <xf numFmtId="0" fontId="18" fillId="8" borderId="0" xfId="0" applyFont="1" applyFill="1" applyBorder="1"/>
    <xf numFmtId="169" fontId="30" fillId="0" borderId="16" xfId="6" applyNumberFormat="1" applyFont="1" applyBorder="1" applyAlignment="1">
      <alignment horizontal="right" vertical="center"/>
    </xf>
    <xf numFmtId="0" fontId="30" fillId="0" borderId="24" xfId="6" applyFont="1" applyBorder="1" applyAlignment="1">
      <alignment horizontal="center" vertical="center" wrapText="1"/>
    </xf>
    <xf numFmtId="0" fontId="30" fillId="0" borderId="24" xfId="6" applyFont="1" applyBorder="1" applyAlignment="1">
      <alignment horizontal="center" vertical="center"/>
    </xf>
    <xf numFmtId="2" fontId="2" fillId="0" borderId="0" xfId="0" applyNumberFormat="1" applyFont="1"/>
    <xf numFmtId="0" fontId="30" fillId="0" borderId="24" xfId="6" applyFont="1" applyBorder="1" applyAlignment="1">
      <alignment horizontal="center" vertical="center"/>
    </xf>
    <xf numFmtId="0" fontId="29" fillId="15" borderId="0" xfId="5" applyFont="1" applyFill="1" applyBorder="1" applyAlignment="1">
      <alignment horizontal="center" vertical="center"/>
    </xf>
    <xf numFmtId="0" fontId="29" fillId="0" borderId="0" xfId="5" applyFont="1" applyBorder="1" applyAlignment="1">
      <alignment vertical="center" wrapText="1"/>
    </xf>
    <xf numFmtId="2" fontId="30" fillId="0" borderId="44" xfId="6" applyNumberFormat="1" applyFont="1" applyBorder="1" applyAlignment="1">
      <alignment horizontal="right" vertical="center"/>
    </xf>
    <xf numFmtId="169" fontId="30" fillId="0" borderId="36" xfId="6" applyNumberFormat="1" applyFont="1" applyBorder="1" applyAlignment="1">
      <alignment horizontal="right" vertical="center"/>
    </xf>
    <xf numFmtId="0" fontId="30" fillId="0" borderId="32" xfId="6" applyFont="1" applyBorder="1" applyAlignment="1">
      <alignment horizontal="center" vertical="center"/>
    </xf>
    <xf numFmtId="0" fontId="30" fillId="0" borderId="24" xfId="6" applyFont="1" applyBorder="1" applyAlignment="1">
      <alignment horizontal="center" vertical="center"/>
    </xf>
    <xf numFmtId="0" fontId="30" fillId="0" borderId="32" xfId="6" applyFont="1" applyBorder="1" applyAlignment="1">
      <alignment horizontal="center" vertical="center"/>
    </xf>
    <xf numFmtId="0" fontId="30" fillId="0" borderId="24" xfId="6" applyFont="1" applyBorder="1" applyAlignment="1">
      <alignment horizontal="center" vertical="center"/>
    </xf>
    <xf numFmtId="0" fontId="30" fillId="0" borderId="44" xfId="6" applyFont="1" applyBorder="1" applyAlignment="1">
      <alignment horizontal="right" vertical="center"/>
    </xf>
    <xf numFmtId="0" fontId="40" fillId="0" borderId="31" xfId="6" applyFont="1" applyBorder="1" applyAlignment="1">
      <alignment horizontal="center" vertical="center" wrapText="1"/>
    </xf>
    <xf numFmtId="0" fontId="30" fillId="0" borderId="24" xfId="6" applyFont="1" applyBorder="1" applyAlignment="1">
      <alignment horizontal="center" vertical="center"/>
    </xf>
    <xf numFmtId="0" fontId="1" fillId="0" borderId="0" xfId="0" applyFont="1" applyBorder="1"/>
    <xf numFmtId="0" fontId="31" fillId="9" borderId="0" xfId="7" applyFont="1" applyFill="1" applyBorder="1" applyAlignment="1">
      <alignment horizontal="center" vertical="center"/>
    </xf>
    <xf numFmtId="0" fontId="31" fillId="9" borderId="0" xfId="7" applyFont="1" applyFill="1" applyBorder="1" applyAlignment="1">
      <alignment horizontal="left" vertical="center"/>
    </xf>
    <xf numFmtId="0" fontId="31" fillId="8" borderId="0" xfId="7" applyFont="1" applyFill="1" applyBorder="1" applyAlignment="1">
      <alignment horizontal="center" vertical="center"/>
    </xf>
    <xf numFmtId="0" fontId="31" fillId="8" borderId="0" xfId="7" applyFont="1" applyFill="1" applyBorder="1" applyAlignment="1">
      <alignment horizontal="left" vertical="center"/>
    </xf>
    <xf numFmtId="0" fontId="29" fillId="8" borderId="0" xfId="6" applyFont="1" applyFill="1" applyBorder="1" applyAlignment="1">
      <alignment horizontal="right" vertical="center"/>
    </xf>
    <xf numFmtId="0" fontId="18" fillId="8" borderId="0" xfId="0" applyFont="1" applyFill="1"/>
    <xf numFmtId="4" fontId="30" fillId="0" borderId="36" xfId="6" applyNumberFormat="1" applyFont="1" applyBorder="1" applyAlignment="1">
      <alignment horizontal="right" vertical="center"/>
    </xf>
    <xf numFmtId="4" fontId="30" fillId="0" borderId="16" xfId="6" applyNumberFormat="1" applyFont="1" applyBorder="1" applyAlignment="1">
      <alignment horizontal="right" vertical="center"/>
    </xf>
    <xf numFmtId="4" fontId="30" fillId="0" borderId="1" xfId="6" applyNumberFormat="1" applyFont="1" applyBorder="1" applyAlignment="1">
      <alignment horizontal="right" vertical="center"/>
    </xf>
    <xf numFmtId="4" fontId="20" fillId="0" borderId="34" xfId="0" applyNumberFormat="1" applyFont="1" applyBorder="1"/>
    <xf numFmtId="0" fontId="20" fillId="9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/>
    </xf>
    <xf numFmtId="0" fontId="28" fillId="10" borderId="19" xfId="0" applyFont="1" applyFill="1" applyBorder="1" applyAlignment="1">
      <alignment horizontal="center" vertical="center"/>
    </xf>
    <xf numFmtId="0" fontId="28" fillId="10" borderId="20" xfId="0" applyFont="1" applyFill="1" applyBorder="1" applyAlignment="1">
      <alignment horizontal="center" vertical="center"/>
    </xf>
    <xf numFmtId="0" fontId="27" fillId="0" borderId="2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horizontal="left" vertical="center"/>
    </xf>
    <xf numFmtId="0" fontId="26" fillId="0" borderId="23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vertical="center"/>
    </xf>
    <xf numFmtId="0" fontId="28" fillId="10" borderId="4" xfId="0" applyFont="1" applyFill="1" applyBorder="1" applyAlignment="1">
      <alignment horizontal="center" vertical="center"/>
    </xf>
    <xf numFmtId="0" fontId="28" fillId="10" borderId="3" xfId="0" applyFont="1" applyFill="1" applyBorder="1" applyAlignment="1">
      <alignment horizontal="center" vertical="center"/>
    </xf>
    <xf numFmtId="0" fontId="28" fillId="10" borderId="4" xfId="0" applyFont="1" applyFill="1" applyBorder="1" applyAlignment="1">
      <alignment horizontal="left" vertical="center"/>
    </xf>
    <xf numFmtId="0" fontId="28" fillId="10" borderId="3" xfId="0" applyFont="1" applyFill="1" applyBorder="1" applyAlignment="1">
      <alignment horizontal="left" vertical="center"/>
    </xf>
    <xf numFmtId="0" fontId="27" fillId="0" borderId="4" xfId="0" applyFont="1" applyFill="1" applyBorder="1" applyAlignment="1">
      <alignment vertical="center"/>
    </xf>
    <xf numFmtId="0" fontId="27" fillId="0" borderId="3" xfId="0" applyFont="1" applyFill="1" applyBorder="1" applyAlignment="1">
      <alignment vertical="center"/>
    </xf>
    <xf numFmtId="0" fontId="27" fillId="0" borderId="23" xfId="0" applyFont="1" applyFill="1" applyBorder="1" applyAlignment="1">
      <alignment vertical="center"/>
    </xf>
    <xf numFmtId="0" fontId="28" fillId="0" borderId="4" xfId="0" applyFont="1" applyFill="1" applyBorder="1" applyAlignment="1">
      <alignment vertical="center"/>
    </xf>
    <xf numFmtId="0" fontId="28" fillId="0" borderId="3" xfId="0" applyFont="1" applyFill="1" applyBorder="1" applyAlignment="1">
      <alignment vertical="center"/>
    </xf>
    <xf numFmtId="0" fontId="28" fillId="0" borderId="23" xfId="0" applyFont="1" applyFill="1" applyBorder="1" applyAlignment="1">
      <alignment vertical="center"/>
    </xf>
    <xf numFmtId="0" fontId="28" fillId="10" borderId="10" xfId="0" applyFont="1" applyFill="1" applyBorder="1" applyAlignment="1">
      <alignment horizontal="left" vertical="center"/>
    </xf>
    <xf numFmtId="0" fontId="28" fillId="0" borderId="40" xfId="0" applyFont="1" applyFill="1" applyBorder="1" applyAlignment="1">
      <alignment horizontal="left" vertical="center"/>
    </xf>
    <xf numFmtId="0" fontId="28" fillId="0" borderId="38" xfId="0" applyFont="1" applyFill="1" applyBorder="1" applyAlignment="1">
      <alignment horizontal="left" vertical="center"/>
    </xf>
    <xf numFmtId="0" fontId="28" fillId="0" borderId="41" xfId="0" applyFont="1" applyFill="1" applyBorder="1" applyAlignment="1">
      <alignment horizontal="left" vertical="center"/>
    </xf>
    <xf numFmtId="0" fontId="27" fillId="10" borderId="18" xfId="0" applyFont="1" applyFill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28" fillId="0" borderId="28" xfId="0" applyFont="1" applyFill="1" applyBorder="1" applyAlignment="1">
      <alignment horizontal="center" vertical="center"/>
    </xf>
    <xf numFmtId="0" fontId="28" fillId="0" borderId="29" xfId="0" applyFont="1" applyFill="1" applyBorder="1" applyAlignment="1">
      <alignment horizontal="center" vertical="center"/>
    </xf>
    <xf numFmtId="0" fontId="28" fillId="0" borderId="30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left" vertical="center"/>
    </xf>
    <xf numFmtId="0" fontId="27" fillId="0" borderId="3" xfId="0" applyFont="1" applyFill="1" applyBorder="1" applyAlignment="1">
      <alignment horizontal="left" vertical="center"/>
    </xf>
    <xf numFmtId="0" fontId="27" fillId="0" borderId="10" xfId="0" applyFont="1" applyFill="1" applyBorder="1" applyAlignment="1">
      <alignment horizontal="left" vertical="center"/>
    </xf>
    <xf numFmtId="0" fontId="35" fillId="13" borderId="5" xfId="0" applyFont="1" applyFill="1" applyBorder="1" applyAlignment="1">
      <alignment horizontal="center" vertical="center"/>
    </xf>
    <xf numFmtId="0" fontId="35" fillId="13" borderId="6" xfId="0" applyFont="1" applyFill="1" applyBorder="1" applyAlignment="1">
      <alignment horizontal="center" vertical="center"/>
    </xf>
    <xf numFmtId="0" fontId="35" fillId="13" borderId="7" xfId="0" applyFont="1" applyFill="1" applyBorder="1" applyAlignment="1">
      <alignment horizontal="center" vertical="center"/>
    </xf>
    <xf numFmtId="0" fontId="35" fillId="13" borderId="0" xfId="0" applyFont="1" applyFill="1" applyBorder="1" applyAlignment="1">
      <alignment horizontal="center" vertical="center"/>
    </xf>
    <xf numFmtId="0" fontId="35" fillId="13" borderId="8" xfId="0" applyFont="1" applyFill="1" applyBorder="1" applyAlignment="1">
      <alignment horizontal="center" vertical="center"/>
    </xf>
    <xf numFmtId="0" fontId="35" fillId="13" borderId="9" xfId="0" applyFont="1" applyFill="1" applyBorder="1" applyAlignment="1">
      <alignment horizontal="center" vertical="center"/>
    </xf>
    <xf numFmtId="10" fontId="35" fillId="13" borderId="12" xfId="8" applyNumberFormat="1" applyFont="1" applyFill="1" applyBorder="1" applyAlignment="1">
      <alignment horizontal="center" vertical="center"/>
    </xf>
    <xf numFmtId="10" fontId="35" fillId="13" borderId="14" xfId="8" applyNumberFormat="1" applyFont="1" applyFill="1" applyBorder="1" applyAlignment="1">
      <alignment horizontal="center" vertical="center"/>
    </xf>
    <xf numFmtId="10" fontId="35" fillId="13" borderId="15" xfId="8" applyNumberFormat="1" applyFont="1" applyFill="1" applyBorder="1" applyAlignment="1">
      <alignment horizontal="center" vertical="center"/>
    </xf>
    <xf numFmtId="0" fontId="27" fillId="0" borderId="40" xfId="0" applyFont="1" applyFill="1" applyBorder="1" applyAlignment="1">
      <alignment horizontal="left" vertical="center"/>
    </xf>
    <xf numFmtId="0" fontId="27" fillId="0" borderId="38" xfId="0" applyFont="1" applyFill="1" applyBorder="1" applyAlignment="1">
      <alignment horizontal="left" vertical="center"/>
    </xf>
    <xf numFmtId="0" fontId="27" fillId="0" borderId="39" xfId="0" applyFont="1" applyFill="1" applyBorder="1" applyAlignment="1">
      <alignment horizontal="left" vertical="center"/>
    </xf>
    <xf numFmtId="0" fontId="27" fillId="10" borderId="26" xfId="0" applyFont="1" applyFill="1" applyBorder="1" applyAlignment="1">
      <alignment horizontal="center" vertical="center"/>
    </xf>
    <xf numFmtId="0" fontId="27" fillId="10" borderId="27" xfId="0" applyFont="1" applyFill="1" applyBorder="1" applyAlignment="1">
      <alignment horizontal="center" vertical="center"/>
    </xf>
    <xf numFmtId="0" fontId="27" fillId="10" borderId="37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22" fillId="0" borderId="4" xfId="0" applyFont="1" applyBorder="1" applyAlignment="1">
      <alignment horizontal="left" vertical="top"/>
    </xf>
    <xf numFmtId="0" fontId="22" fillId="0" borderId="3" xfId="0" applyFont="1" applyBorder="1" applyAlignment="1">
      <alignment horizontal="left" vertical="top"/>
    </xf>
    <xf numFmtId="0" fontId="22" fillId="0" borderId="23" xfId="0" applyFont="1" applyBorder="1" applyAlignment="1">
      <alignment horizontal="left" vertical="top"/>
    </xf>
    <xf numFmtId="0" fontId="22" fillId="0" borderId="54" xfId="0" applyFont="1" applyBorder="1" applyAlignment="1">
      <alignment horizontal="left" vertical="top"/>
    </xf>
    <xf numFmtId="0" fontId="22" fillId="0" borderId="55" xfId="0" applyFont="1" applyBorder="1" applyAlignment="1">
      <alignment horizontal="left" vertical="top"/>
    </xf>
    <xf numFmtId="0" fontId="22" fillId="0" borderId="56" xfId="0" applyFont="1" applyBorder="1" applyAlignment="1">
      <alignment horizontal="left" vertical="top"/>
    </xf>
    <xf numFmtId="0" fontId="13" fillId="14" borderId="45" xfId="0" applyFont="1" applyFill="1" applyBorder="1" applyAlignment="1">
      <alignment horizontal="center" vertical="center"/>
    </xf>
    <xf numFmtId="0" fontId="13" fillId="14" borderId="46" xfId="0" applyFont="1" applyFill="1" applyBorder="1" applyAlignment="1">
      <alignment horizontal="center" vertical="center"/>
    </xf>
    <xf numFmtId="0" fontId="13" fillId="14" borderId="5" xfId="0" applyFont="1" applyFill="1" applyBorder="1" applyAlignment="1">
      <alignment horizontal="center" vertical="center" wrapText="1"/>
    </xf>
    <xf numFmtId="0" fontId="13" fillId="14" borderId="6" xfId="0" applyFont="1" applyFill="1" applyBorder="1" applyAlignment="1">
      <alignment horizontal="center" vertical="center" wrapText="1"/>
    </xf>
    <xf numFmtId="0" fontId="13" fillId="14" borderId="12" xfId="0" applyFont="1" applyFill="1" applyBorder="1" applyAlignment="1">
      <alignment horizontal="center" vertical="center" wrapText="1"/>
    </xf>
    <xf numFmtId="0" fontId="13" fillId="14" borderId="8" xfId="0" applyFont="1" applyFill="1" applyBorder="1" applyAlignment="1">
      <alignment horizontal="center" vertical="center" wrapText="1"/>
    </xf>
    <xf numFmtId="0" fontId="13" fillId="14" borderId="9" xfId="0" applyFont="1" applyFill="1" applyBorder="1" applyAlignment="1">
      <alignment horizontal="center" vertical="center" wrapText="1"/>
    </xf>
    <xf numFmtId="0" fontId="13" fillId="14" borderId="15" xfId="0" applyFont="1" applyFill="1" applyBorder="1" applyAlignment="1">
      <alignment horizontal="center" vertical="center" wrapText="1"/>
    </xf>
    <xf numFmtId="0" fontId="22" fillId="0" borderId="44" xfId="0" applyFont="1" applyBorder="1" applyAlignment="1">
      <alignment horizontal="left" vertical="top"/>
    </xf>
    <xf numFmtId="0" fontId="22" fillId="0" borderId="2" xfId="0" applyFont="1" applyBorder="1" applyAlignment="1">
      <alignment horizontal="left" vertical="top"/>
    </xf>
    <xf numFmtId="0" fontId="22" fillId="0" borderId="36" xfId="0" applyFont="1" applyBorder="1" applyAlignment="1">
      <alignment horizontal="left" vertical="top"/>
    </xf>
    <xf numFmtId="0" fontId="22" fillId="0" borderId="1" xfId="0" applyFont="1" applyBorder="1" applyAlignment="1">
      <alignment horizontal="left" vertical="top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5" fillId="2" borderId="7" xfId="7" applyFont="1" applyFill="1" applyBorder="1" applyAlignment="1">
      <alignment horizontal="center" vertical="center" wrapText="1"/>
    </xf>
    <xf numFmtId="0" fontId="15" fillId="2" borderId="0" xfId="7" applyFont="1" applyFill="1" applyBorder="1" applyAlignment="1">
      <alignment horizontal="center" vertical="center" wrapText="1"/>
    </xf>
    <xf numFmtId="0" fontId="15" fillId="2" borderId="8" xfId="7" applyFont="1" applyFill="1" applyBorder="1" applyAlignment="1">
      <alignment horizontal="center" vertical="center" wrapText="1"/>
    </xf>
    <xf numFmtId="0" fontId="15" fillId="2" borderId="9" xfId="7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43" xfId="7" applyFont="1" applyFill="1" applyBorder="1" applyAlignment="1">
      <alignment horizontal="center" vertical="center" wrapText="1"/>
    </xf>
    <xf numFmtId="0" fontId="10" fillId="2" borderId="16" xfId="7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 vertical="center" wrapText="1"/>
    </xf>
    <xf numFmtId="0" fontId="15" fillId="2" borderId="6" xfId="7" applyFont="1" applyFill="1" applyBorder="1" applyAlignment="1">
      <alignment horizontal="center" vertical="center" wrapText="1"/>
    </xf>
    <xf numFmtId="0" fontId="15" fillId="2" borderId="12" xfId="7" applyFont="1" applyFill="1" applyBorder="1" applyAlignment="1">
      <alignment horizontal="center" vertical="center" wrapText="1"/>
    </xf>
    <xf numFmtId="0" fontId="38" fillId="2" borderId="8" xfId="7" applyFont="1" applyFill="1" applyBorder="1" applyAlignment="1">
      <alignment horizontal="left" vertical="center" wrapText="1"/>
    </xf>
    <xf numFmtId="0" fontId="38" fillId="2" borderId="9" xfId="7" applyFont="1" applyFill="1" applyBorder="1" applyAlignment="1">
      <alignment horizontal="left" vertical="center" wrapText="1"/>
    </xf>
    <xf numFmtId="0" fontId="38" fillId="2" borderId="15" xfId="7" applyFont="1" applyFill="1" applyBorder="1" applyAlignment="1">
      <alignment horizontal="left" vertical="center" wrapText="1"/>
    </xf>
    <xf numFmtId="166" fontId="10" fillId="2" borderId="43" xfId="9" applyNumberFormat="1" applyFont="1" applyFill="1" applyBorder="1" applyAlignment="1">
      <alignment horizontal="center" vertical="center" wrapText="1"/>
    </xf>
    <xf numFmtId="166" fontId="10" fillId="2" borderId="16" xfId="9" applyNumberFormat="1" applyFont="1" applyFill="1" applyBorder="1" applyAlignment="1">
      <alignment horizontal="center" vertical="center" wrapText="1"/>
    </xf>
    <xf numFmtId="4" fontId="10" fillId="2" borderId="43" xfId="9" applyNumberFormat="1" applyFont="1" applyFill="1" applyBorder="1" applyAlignment="1">
      <alignment horizontal="center" vertical="center" wrapText="1"/>
    </xf>
    <xf numFmtId="4" fontId="10" fillId="2" borderId="16" xfId="9" applyNumberFormat="1" applyFont="1" applyFill="1" applyBorder="1" applyAlignment="1">
      <alignment horizontal="center" vertical="center" wrapText="1"/>
    </xf>
    <xf numFmtId="0" fontId="29" fillId="0" borderId="47" xfId="6" applyFont="1" applyBorder="1" applyAlignment="1">
      <alignment horizontal="right" vertical="center"/>
    </xf>
    <xf numFmtId="0" fontId="29" fillId="0" borderId="35" xfId="6" applyFont="1" applyBorder="1" applyAlignment="1">
      <alignment horizontal="right" vertical="center"/>
    </xf>
    <xf numFmtId="0" fontId="29" fillId="0" borderId="48" xfId="6" applyFont="1" applyBorder="1" applyAlignment="1">
      <alignment horizontal="right" vertical="center"/>
    </xf>
    <xf numFmtId="0" fontId="30" fillId="0" borderId="32" xfId="6" applyFont="1" applyBorder="1" applyAlignment="1">
      <alignment horizontal="center" vertical="center"/>
    </xf>
    <xf numFmtId="0" fontId="30" fillId="0" borderId="24" xfId="6" applyFont="1" applyBorder="1" applyAlignment="1">
      <alignment horizontal="center" vertical="center"/>
    </xf>
    <xf numFmtId="2" fontId="39" fillId="8" borderId="28" xfId="7" applyNumberFormat="1" applyFont="1" applyFill="1" applyBorder="1" applyAlignment="1">
      <alignment horizontal="center" vertical="center" wrapText="1"/>
    </xf>
    <xf numFmtId="2" fontId="39" fillId="8" borderId="29" xfId="7" applyNumberFormat="1" applyFont="1" applyFill="1" applyBorder="1" applyAlignment="1">
      <alignment horizontal="center" vertical="center" wrapText="1"/>
    </xf>
    <xf numFmtId="2" fontId="39" fillId="8" borderId="30" xfId="7" applyNumberFormat="1" applyFont="1" applyFill="1" applyBorder="1" applyAlignment="1">
      <alignment horizontal="center" vertical="center" wrapText="1"/>
    </xf>
    <xf numFmtId="2" fontId="17" fillId="0" borderId="28" xfId="7" applyNumberFormat="1" applyFont="1" applyFill="1" applyBorder="1" applyAlignment="1">
      <alignment horizontal="left" vertical="center"/>
    </xf>
    <xf numFmtId="2" fontId="17" fillId="0" borderId="29" xfId="7" applyNumberFormat="1" applyFont="1" applyFill="1" applyBorder="1" applyAlignment="1">
      <alignment horizontal="left" vertical="center"/>
    </xf>
    <xf numFmtId="2" fontId="17" fillId="0" borderId="30" xfId="7" applyNumberFormat="1" applyFont="1" applyFill="1" applyBorder="1" applyAlignment="1">
      <alignment horizontal="left" vertical="center"/>
    </xf>
    <xf numFmtId="0" fontId="29" fillId="0" borderId="0" xfId="6" applyFont="1" applyBorder="1" applyAlignment="1">
      <alignment horizontal="left" vertical="center"/>
    </xf>
    <xf numFmtId="0" fontId="41" fillId="0" borderId="0" xfId="0" applyFont="1" applyAlignment="1"/>
    <xf numFmtId="0" fontId="41" fillId="0" borderId="0" xfId="0" applyFont="1" applyAlignment="1">
      <alignment vertical="center"/>
    </xf>
    <xf numFmtId="0" fontId="0" fillId="0" borderId="0" xfId="0" applyFont="1" applyAlignment="1"/>
    <xf numFmtId="0" fontId="41" fillId="0" borderId="49" xfId="0" applyFont="1" applyBorder="1" applyAlignment="1"/>
    <xf numFmtId="0" fontId="0" fillId="0" borderId="50" xfId="0" applyFont="1" applyBorder="1" applyAlignment="1">
      <alignment horizontal="center"/>
    </xf>
    <xf numFmtId="0" fontId="44" fillId="0" borderId="57" xfId="0" applyFont="1" applyBorder="1"/>
    <xf numFmtId="0" fontId="0" fillId="0" borderId="49" xfId="0" applyFont="1" applyBorder="1" applyAlignment="1">
      <alignment horizontal="center"/>
    </xf>
    <xf numFmtId="0" fontId="0" fillId="0" borderId="49" xfId="0" applyFont="1" applyBorder="1" applyAlignment="1">
      <alignment horizontal="right"/>
    </xf>
    <xf numFmtId="0" fontId="41" fillId="0" borderId="49" xfId="0" applyFont="1" applyBorder="1"/>
    <xf numFmtId="0" fontId="42" fillId="0" borderId="0" xfId="0" applyFont="1" applyAlignment="1">
      <alignment horizontal="right"/>
    </xf>
    <xf numFmtId="0" fontId="42" fillId="17" borderId="0" xfId="0" applyFont="1" applyFill="1" applyAlignment="1">
      <alignment horizontal="right"/>
    </xf>
    <xf numFmtId="49" fontId="41" fillId="0" borderId="0" xfId="0" applyNumberFormat="1" applyFont="1" applyAlignment="1">
      <alignment horizontal="center" vertical="center"/>
    </xf>
    <xf numFmtId="0" fontId="45" fillId="0" borderId="49" xfId="0" applyFont="1" applyBorder="1" applyAlignment="1">
      <alignment horizontal="right"/>
    </xf>
    <xf numFmtId="0" fontId="46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41" fillId="0" borderId="59" xfId="0" applyFont="1" applyBorder="1" applyAlignment="1"/>
    <xf numFmtId="49" fontId="42" fillId="16" borderId="61" xfId="0" applyNumberFormat="1" applyFont="1" applyFill="1" applyBorder="1" applyAlignment="1">
      <alignment horizontal="center" vertical="center"/>
    </xf>
    <xf numFmtId="0" fontId="43" fillId="0" borderId="6" xfId="0" applyFont="1" applyBorder="1" applyAlignment="1">
      <alignment horizontal="center" vertical="center" wrapText="1"/>
    </xf>
    <xf numFmtId="0" fontId="41" fillId="0" borderId="62" xfId="0" applyFont="1" applyBorder="1" applyAlignment="1"/>
    <xf numFmtId="0" fontId="0" fillId="0" borderId="63" xfId="0" applyFont="1" applyBorder="1" applyAlignment="1">
      <alignment horizontal="center" wrapText="1"/>
    </xf>
    <xf numFmtId="0" fontId="0" fillId="0" borderId="63" xfId="0" applyFont="1" applyBorder="1" applyAlignment="1">
      <alignment horizontal="right" wrapText="1"/>
    </xf>
    <xf numFmtId="0" fontId="41" fillId="0" borderId="64" xfId="0" applyFont="1" applyBorder="1" applyAlignment="1"/>
    <xf numFmtId="0" fontId="41" fillId="0" borderId="65" xfId="0" applyFont="1" applyBorder="1" applyAlignment="1"/>
    <xf numFmtId="0" fontId="42" fillId="0" borderId="66" xfId="0" applyFont="1" applyBorder="1" applyAlignment="1">
      <alignment horizontal="right"/>
    </xf>
    <xf numFmtId="0" fontId="44" fillId="0" borderId="67" xfId="0" applyFont="1" applyBorder="1"/>
    <xf numFmtId="0" fontId="44" fillId="0" borderId="68" xfId="0" applyFont="1" applyBorder="1"/>
    <xf numFmtId="0" fontId="42" fillId="17" borderId="69" xfId="0" applyFont="1" applyFill="1" applyBorder="1" applyAlignment="1">
      <alignment horizontal="right"/>
    </xf>
    <xf numFmtId="0" fontId="41" fillId="0" borderId="70" xfId="0" applyFont="1" applyBorder="1" applyAlignment="1"/>
    <xf numFmtId="0" fontId="41" fillId="0" borderId="71" xfId="0" applyFont="1" applyBorder="1" applyAlignment="1"/>
    <xf numFmtId="0" fontId="42" fillId="0" borderId="72" xfId="0" applyFont="1" applyBorder="1" applyAlignment="1">
      <alignment horizontal="right"/>
    </xf>
    <xf numFmtId="0" fontId="44" fillId="0" borderId="9" xfId="0" applyFont="1" applyBorder="1"/>
    <xf numFmtId="0" fontId="44" fillId="0" borderId="73" xfId="0" applyFont="1" applyBorder="1"/>
    <xf numFmtId="0" fontId="42" fillId="17" borderId="74" xfId="0" applyFont="1" applyFill="1" applyBorder="1" applyAlignment="1">
      <alignment horizontal="right"/>
    </xf>
    <xf numFmtId="0" fontId="41" fillId="0" borderId="0" xfId="0" applyFont="1" applyBorder="1" applyAlignment="1"/>
    <xf numFmtId="0" fontId="42" fillId="0" borderId="0" xfId="0" applyFont="1" applyBorder="1" applyAlignment="1">
      <alignment horizontal="right"/>
    </xf>
    <xf numFmtId="0" fontId="44" fillId="0" borderId="0" xfId="0" applyFont="1" applyBorder="1"/>
    <xf numFmtId="0" fontId="42" fillId="17" borderId="0" xfId="0" applyFont="1" applyFill="1" applyBorder="1" applyAlignment="1">
      <alignment horizontal="right"/>
    </xf>
    <xf numFmtId="0" fontId="0" fillId="0" borderId="75" xfId="0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57" xfId="0" applyFont="1" applyBorder="1" applyAlignment="1">
      <alignment horizontal="center"/>
    </xf>
    <xf numFmtId="0" fontId="0" fillId="0" borderId="75" xfId="0" applyFont="1" applyBorder="1" applyAlignment="1">
      <alignment horizontal="left"/>
    </xf>
    <xf numFmtId="0" fontId="0" fillId="0" borderId="58" xfId="0" applyFont="1" applyBorder="1" applyAlignment="1">
      <alignment horizontal="left"/>
    </xf>
    <xf numFmtId="0" fontId="0" fillId="0" borderId="57" xfId="0" applyFont="1" applyBorder="1" applyAlignment="1">
      <alignment horizontal="left"/>
    </xf>
    <xf numFmtId="0" fontId="0" fillId="0" borderId="75" xfId="0" applyBorder="1" applyAlignment="1">
      <alignment horizontal="left"/>
    </xf>
    <xf numFmtId="0" fontId="41" fillId="0" borderId="76" xfId="0" applyFont="1" applyBorder="1" applyAlignment="1">
      <alignment horizontal="left"/>
    </xf>
    <xf numFmtId="0" fontId="41" fillId="0" borderId="55" xfId="0" applyFont="1" applyBorder="1" applyAlignment="1">
      <alignment horizontal="left"/>
    </xf>
    <xf numFmtId="0" fontId="41" fillId="0" borderId="60" xfId="0" applyFont="1" applyBorder="1" applyAlignment="1">
      <alignment horizontal="left"/>
    </xf>
    <xf numFmtId="0" fontId="0" fillId="0" borderId="59" xfId="0" applyFont="1" applyBorder="1" applyAlignment="1">
      <alignment horizontal="right"/>
    </xf>
    <xf numFmtId="0" fontId="0" fillId="0" borderId="77" xfId="0" applyFont="1" applyBorder="1" applyAlignment="1">
      <alignment horizontal="right" wrapText="1"/>
    </xf>
    <xf numFmtId="0" fontId="43" fillId="0" borderId="78" xfId="0" applyFont="1" applyBorder="1" applyAlignment="1">
      <alignment vertical="center" wrapText="1"/>
    </xf>
    <xf numFmtId="0" fontId="0" fillId="0" borderId="79" xfId="0" applyFont="1" applyBorder="1" applyAlignment="1"/>
    <xf numFmtId="0" fontId="0" fillId="0" borderId="80" xfId="0" applyFont="1" applyBorder="1" applyAlignment="1"/>
  </cellXfs>
  <cellStyles count="23">
    <cellStyle name="Moeda" xfId="1" builtinId="4"/>
    <cellStyle name="Moeda 2" xfId="2"/>
    <cellStyle name="Moeda 2 2" xfId="21"/>
    <cellStyle name="Moeda 3" xfId="22"/>
    <cellStyle name="Normal" xfId="0" builtinId="0"/>
    <cellStyle name="Normal 10 20" xfId="16"/>
    <cellStyle name="Normal 2" xfId="3"/>
    <cellStyle name="Normal 3" xfId="4"/>
    <cellStyle name="Normal 3 2" xfId="12"/>
    <cellStyle name="Normal 4" xfId="13"/>
    <cellStyle name="Normal 5" xfId="15"/>
    <cellStyle name="Normal 6" xfId="17"/>
    <cellStyle name="Normal 7" xfId="5"/>
    <cellStyle name="Normal 8" xfId="6"/>
    <cellStyle name="Normal_Relação de material" xfId="7"/>
    <cellStyle name="Porcentagem" xfId="8" builtinId="5"/>
    <cellStyle name="Porcentagem 2" xfId="19"/>
    <cellStyle name="Separador de milhares" xfId="9" builtinId="3"/>
    <cellStyle name="Separador de milhares 2 3" xfId="10"/>
    <cellStyle name="Separador de milhares 2 3 2" xfId="11"/>
    <cellStyle name="Separador de milhares 2 3 3" xfId="20"/>
    <cellStyle name="Vírgula 2" xfId="18"/>
    <cellStyle name="Vírgula 4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21</xdr:row>
      <xdr:rowOff>76200</xdr:rowOff>
    </xdr:from>
    <xdr:to>
      <xdr:col>3</xdr:col>
      <xdr:colOff>2562225</xdr:colOff>
      <xdr:row>24</xdr:row>
      <xdr:rowOff>57150</xdr:rowOff>
    </xdr:to>
    <xdr:pic>
      <xdr:nvPicPr>
        <xdr:cNvPr id="2051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3552825"/>
          <a:ext cx="31051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171450</xdr:rowOff>
    </xdr:from>
    <xdr:to>
      <xdr:col>2</xdr:col>
      <xdr:colOff>495300</xdr:colOff>
      <xdr:row>0</xdr:row>
      <xdr:rowOff>933450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171450"/>
          <a:ext cx="2838450" cy="76200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B6" sqref="B6"/>
    </sheetView>
  </sheetViews>
  <sheetFormatPr defaultRowHeight="12.75"/>
  <cols>
    <col min="1" max="1" width="20.85546875" bestFit="1" customWidth="1"/>
    <col min="2" max="2" width="13.28515625" bestFit="1" customWidth="1"/>
    <col min="3" max="3" width="16.7109375" bestFit="1" customWidth="1"/>
    <col min="4" max="4" width="14.7109375" bestFit="1" customWidth="1"/>
    <col min="7" max="7" width="8.28515625" bestFit="1" customWidth="1"/>
  </cols>
  <sheetData>
    <row r="1" spans="1:7" ht="12.75" customHeight="1">
      <c r="A1" s="239" t="s">
        <v>147</v>
      </c>
      <c r="B1" s="239"/>
      <c r="C1" s="239"/>
      <c r="D1" s="239"/>
      <c r="E1" s="239"/>
      <c r="F1" s="239"/>
      <c r="G1" s="239"/>
    </row>
    <row r="2" spans="1:7" ht="18" customHeight="1">
      <c r="A2" s="239"/>
      <c r="B2" s="239"/>
      <c r="C2" s="239"/>
      <c r="D2" s="239"/>
      <c r="E2" s="239"/>
      <c r="F2" s="239"/>
      <c r="G2" s="239"/>
    </row>
    <row r="4" spans="1:7" ht="15">
      <c r="C4" s="59" t="s">
        <v>148</v>
      </c>
      <c r="D4" s="59" t="s">
        <v>149</v>
      </c>
      <c r="F4" s="60" t="s">
        <v>150</v>
      </c>
      <c r="G4" s="60" t="s">
        <v>151</v>
      </c>
    </row>
    <row r="5" spans="1:7" ht="15">
      <c r="A5" s="59" t="s">
        <v>152</v>
      </c>
      <c r="B5" s="61">
        <v>0.108</v>
      </c>
      <c r="C5" s="62">
        <v>898159.81388633978</v>
      </c>
      <c r="D5" s="63" t="e">
        <f>#REF!</f>
        <v>#REF!</v>
      </c>
      <c r="F5" s="64">
        <v>0</v>
      </c>
      <c r="G5" s="64">
        <v>0.3</v>
      </c>
    </row>
    <row r="8" spans="1:7">
      <c r="A8" t="s">
        <v>153</v>
      </c>
    </row>
    <row r="9" spans="1:7" ht="15">
      <c r="A9" s="65" t="s">
        <v>1186</v>
      </c>
      <c r="B9" s="65"/>
      <c r="C9" s="65"/>
    </row>
    <row r="11" spans="1:7">
      <c r="A11" s="240" t="s">
        <v>154</v>
      </c>
      <c r="B11" s="240"/>
      <c r="C11" s="240"/>
    </row>
    <row r="12" spans="1:7">
      <c r="A12" s="240"/>
      <c r="B12" s="240"/>
      <c r="C12" s="240"/>
    </row>
    <row r="13" spans="1:7">
      <c r="A13" s="240"/>
      <c r="B13" s="240"/>
      <c r="C13" s="240"/>
    </row>
    <row r="15" spans="1:7">
      <c r="A15" s="240" t="s">
        <v>155</v>
      </c>
      <c r="B15" s="240"/>
      <c r="C15" s="240"/>
    </row>
    <row r="16" spans="1:7">
      <c r="A16" s="240"/>
      <c r="B16" s="240"/>
      <c r="C16" s="240"/>
      <c r="D16" s="66"/>
    </row>
    <row r="17" spans="1:3">
      <c r="A17" s="240"/>
      <c r="B17" s="240"/>
      <c r="C17" s="240"/>
    </row>
  </sheetData>
  <mergeCells count="3">
    <mergeCell ref="A1:G2"/>
    <mergeCell ref="A11:C13"/>
    <mergeCell ref="A15:C1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workbookViewId="0">
      <selection activeCell="E48" sqref="E48:G49"/>
    </sheetView>
  </sheetViews>
  <sheetFormatPr defaultRowHeight="12.75"/>
  <cols>
    <col min="1" max="1" width="10.7109375" customWidth="1"/>
    <col min="2" max="3" width="15.7109375" customWidth="1"/>
    <col min="4" max="4" width="21.28515625" customWidth="1"/>
    <col min="5" max="5" width="14" bestFit="1" customWidth="1"/>
    <col min="6" max="6" width="14" customWidth="1"/>
    <col min="7" max="7" width="13.85546875" bestFit="1" customWidth="1"/>
  </cols>
  <sheetData>
    <row r="1" spans="1:7">
      <c r="A1" s="275" t="s">
        <v>497</v>
      </c>
      <c r="B1" s="276"/>
      <c r="C1" s="276"/>
      <c r="D1" s="276"/>
      <c r="E1" s="276"/>
      <c r="F1" s="276"/>
      <c r="G1" s="277"/>
    </row>
    <row r="2" spans="1:7" ht="13.5" thickBot="1">
      <c r="A2" s="278" t="s">
        <v>498</v>
      </c>
      <c r="B2" s="279"/>
      <c r="C2" s="279"/>
      <c r="D2" s="279"/>
      <c r="E2" s="279"/>
      <c r="F2" s="279"/>
      <c r="G2" s="280"/>
    </row>
    <row r="3" spans="1:7" ht="13.5" thickBot="1">
      <c r="A3" s="281"/>
      <c r="B3" s="281"/>
      <c r="C3" s="281"/>
      <c r="D3" s="281"/>
      <c r="E3" s="281"/>
      <c r="F3" s="281"/>
      <c r="G3" s="281"/>
    </row>
    <row r="4" spans="1:7" ht="13.5" thickBot="1">
      <c r="A4" s="91" t="s">
        <v>474</v>
      </c>
      <c r="B4" s="92" t="s">
        <v>1184</v>
      </c>
      <c r="C4" s="92"/>
      <c r="D4" s="92"/>
      <c r="E4" s="92"/>
      <c r="F4" s="92"/>
      <c r="G4" s="93"/>
    </row>
    <row r="5" spans="1:7" ht="13.5" thickBot="1">
      <c r="A5" s="281"/>
      <c r="B5" s="281"/>
      <c r="C5" s="281"/>
      <c r="D5" s="281"/>
      <c r="E5" s="281"/>
      <c r="F5" s="281"/>
      <c r="G5" s="281"/>
    </row>
    <row r="6" spans="1:7" ht="13.5" thickBot="1">
      <c r="A6" s="282" t="s">
        <v>499</v>
      </c>
      <c r="B6" s="283"/>
      <c r="C6" s="283"/>
      <c r="D6" s="283"/>
      <c r="E6" s="283"/>
      <c r="F6" s="283"/>
      <c r="G6" s="284"/>
    </row>
    <row r="7" spans="1:7" ht="13.5" thickBot="1">
      <c r="A7" s="94"/>
      <c r="B7" s="94"/>
      <c r="C7" s="94"/>
      <c r="D7" s="94"/>
      <c r="E7" s="94"/>
      <c r="F7" s="94"/>
      <c r="G7" s="94"/>
    </row>
    <row r="8" spans="1:7">
      <c r="A8" s="95" t="s">
        <v>500</v>
      </c>
      <c r="B8" s="274" t="s">
        <v>501</v>
      </c>
      <c r="C8" s="274"/>
      <c r="D8" s="274"/>
      <c r="E8" s="274"/>
      <c r="F8" s="113" t="s">
        <v>502</v>
      </c>
      <c r="G8" s="96" t="s">
        <v>503</v>
      </c>
    </row>
    <row r="9" spans="1:7">
      <c r="A9" s="97" t="s">
        <v>477</v>
      </c>
      <c r="B9" s="262" t="s">
        <v>478</v>
      </c>
      <c r="C9" s="263"/>
      <c r="D9" s="263"/>
      <c r="E9" s="263"/>
      <c r="F9" s="263"/>
      <c r="G9" s="270"/>
    </row>
    <row r="10" spans="1:7">
      <c r="A10" s="98" t="s">
        <v>504</v>
      </c>
      <c r="B10" s="259" t="s">
        <v>505</v>
      </c>
      <c r="C10" s="259"/>
      <c r="D10" s="259"/>
      <c r="E10" s="259"/>
      <c r="F10" s="114">
        <v>0</v>
      </c>
      <c r="G10" s="114">
        <v>0</v>
      </c>
    </row>
    <row r="11" spans="1:7">
      <c r="A11" s="98" t="s">
        <v>506</v>
      </c>
      <c r="B11" s="259" t="s">
        <v>507</v>
      </c>
      <c r="C11" s="259"/>
      <c r="D11" s="259"/>
      <c r="E11" s="259"/>
      <c r="F11" s="114">
        <v>1.5</v>
      </c>
      <c r="G11" s="114">
        <v>1.5</v>
      </c>
    </row>
    <row r="12" spans="1:7">
      <c r="A12" s="98" t="s">
        <v>508</v>
      </c>
      <c r="B12" s="259" t="s">
        <v>509</v>
      </c>
      <c r="C12" s="259"/>
      <c r="D12" s="259"/>
      <c r="E12" s="259"/>
      <c r="F12" s="114">
        <v>1</v>
      </c>
      <c r="G12" s="114">
        <v>1</v>
      </c>
    </row>
    <row r="13" spans="1:7">
      <c r="A13" s="98" t="s">
        <v>510</v>
      </c>
      <c r="B13" s="259" t="s">
        <v>511</v>
      </c>
      <c r="C13" s="259"/>
      <c r="D13" s="259"/>
      <c r="E13" s="259"/>
      <c r="F13" s="114">
        <v>0.2</v>
      </c>
      <c r="G13" s="114">
        <v>0.2</v>
      </c>
    </row>
    <row r="14" spans="1:7">
      <c r="A14" s="98" t="s">
        <v>512</v>
      </c>
      <c r="B14" s="259" t="s">
        <v>513</v>
      </c>
      <c r="C14" s="259"/>
      <c r="D14" s="259"/>
      <c r="E14" s="259"/>
      <c r="F14" s="114">
        <v>0.6</v>
      </c>
      <c r="G14" s="114">
        <v>0.6</v>
      </c>
    </row>
    <row r="15" spans="1:7">
      <c r="A15" s="98" t="s">
        <v>514</v>
      </c>
      <c r="B15" s="259" t="s">
        <v>515</v>
      </c>
      <c r="C15" s="259"/>
      <c r="D15" s="259"/>
      <c r="E15" s="259"/>
      <c r="F15" s="114">
        <v>2.5</v>
      </c>
      <c r="G15" s="114">
        <v>2.5</v>
      </c>
    </row>
    <row r="16" spans="1:7">
      <c r="A16" s="98" t="s">
        <v>516</v>
      </c>
      <c r="B16" s="259" t="s">
        <v>517</v>
      </c>
      <c r="C16" s="259"/>
      <c r="D16" s="259"/>
      <c r="E16" s="259"/>
      <c r="F16" s="114">
        <v>3</v>
      </c>
      <c r="G16" s="114">
        <v>3</v>
      </c>
    </row>
    <row r="17" spans="1:7">
      <c r="A17" s="98" t="s">
        <v>518</v>
      </c>
      <c r="B17" s="259" t="s">
        <v>519</v>
      </c>
      <c r="C17" s="259"/>
      <c r="D17" s="259"/>
      <c r="E17" s="259"/>
      <c r="F17" s="114">
        <v>8</v>
      </c>
      <c r="G17" s="114">
        <v>8</v>
      </c>
    </row>
    <row r="18" spans="1:7">
      <c r="A18" s="98" t="s">
        <v>520</v>
      </c>
      <c r="B18" s="259" t="s">
        <v>521</v>
      </c>
      <c r="C18" s="259"/>
      <c r="D18" s="259"/>
      <c r="E18" s="259"/>
      <c r="F18" s="114">
        <v>0</v>
      </c>
      <c r="G18" s="114">
        <v>0</v>
      </c>
    </row>
    <row r="19" spans="1:7">
      <c r="A19" s="115" t="s">
        <v>522</v>
      </c>
      <c r="B19" s="241" t="s">
        <v>523</v>
      </c>
      <c r="C19" s="241"/>
      <c r="D19" s="241"/>
      <c r="E19" s="241"/>
      <c r="F19" s="116">
        <f>SUM(F10:F18)</f>
        <v>16.8</v>
      </c>
      <c r="G19" s="116">
        <f>SUM(G10:G18)</f>
        <v>16.8</v>
      </c>
    </row>
    <row r="20" spans="1:7">
      <c r="A20" s="97" t="s">
        <v>524</v>
      </c>
      <c r="B20" s="262" t="s">
        <v>525</v>
      </c>
      <c r="C20" s="263"/>
      <c r="D20" s="263"/>
      <c r="E20" s="263"/>
      <c r="F20" s="263"/>
      <c r="G20" s="270"/>
    </row>
    <row r="21" spans="1:7">
      <c r="A21" s="117" t="s">
        <v>526</v>
      </c>
      <c r="B21" s="259" t="s">
        <v>527</v>
      </c>
      <c r="C21" s="259"/>
      <c r="D21" s="259"/>
      <c r="E21" s="264"/>
      <c r="F21" s="114">
        <v>18.04</v>
      </c>
      <c r="G21" s="114">
        <v>0</v>
      </c>
    </row>
    <row r="22" spans="1:7">
      <c r="A22" s="98" t="s">
        <v>528</v>
      </c>
      <c r="B22" s="259" t="s">
        <v>529</v>
      </c>
      <c r="C22" s="259"/>
      <c r="D22" s="259"/>
      <c r="E22" s="264"/>
      <c r="F22" s="114">
        <v>4.3099999999999996</v>
      </c>
      <c r="G22" s="114">
        <v>0</v>
      </c>
    </row>
    <row r="23" spans="1:7">
      <c r="A23" s="98" t="s">
        <v>530</v>
      </c>
      <c r="B23" s="259" t="s">
        <v>531</v>
      </c>
      <c r="C23" s="259"/>
      <c r="D23" s="259"/>
      <c r="E23" s="264"/>
      <c r="F23" s="114">
        <v>0.9</v>
      </c>
      <c r="G23" s="114">
        <v>0.69</v>
      </c>
    </row>
    <row r="24" spans="1:7">
      <c r="A24" s="98" t="s">
        <v>532</v>
      </c>
      <c r="B24" s="259" t="s">
        <v>533</v>
      </c>
      <c r="C24" s="259"/>
      <c r="D24" s="259"/>
      <c r="E24" s="264"/>
      <c r="F24" s="114">
        <v>10.86</v>
      </c>
      <c r="G24" s="114">
        <v>8.33</v>
      </c>
    </row>
    <row r="25" spans="1:7">
      <c r="A25" s="98" t="s">
        <v>534</v>
      </c>
      <c r="B25" s="259" t="s">
        <v>535</v>
      </c>
      <c r="C25" s="259"/>
      <c r="D25" s="259"/>
      <c r="E25" s="264"/>
      <c r="F25" s="114">
        <v>0.08</v>
      </c>
      <c r="G25" s="114">
        <v>0.06</v>
      </c>
    </row>
    <row r="26" spans="1:7">
      <c r="A26" s="98" t="s">
        <v>536</v>
      </c>
      <c r="B26" s="259" t="s">
        <v>537</v>
      </c>
      <c r="C26" s="259"/>
      <c r="D26" s="259"/>
      <c r="E26" s="264"/>
      <c r="F26" s="114">
        <v>0.72</v>
      </c>
      <c r="G26" s="114">
        <v>0.56000000000000005</v>
      </c>
    </row>
    <row r="27" spans="1:7">
      <c r="A27" s="98" t="s">
        <v>538</v>
      </c>
      <c r="B27" s="259" t="s">
        <v>539</v>
      </c>
      <c r="C27" s="259"/>
      <c r="D27" s="259"/>
      <c r="E27" s="264"/>
      <c r="F27" s="114">
        <v>2.0499999999999998</v>
      </c>
      <c r="G27" s="114">
        <v>0</v>
      </c>
    </row>
    <row r="28" spans="1:7">
      <c r="A28" s="98" t="s">
        <v>540</v>
      </c>
      <c r="B28" s="259" t="s">
        <v>541</v>
      </c>
      <c r="C28" s="259"/>
      <c r="D28" s="259"/>
      <c r="E28" s="264"/>
      <c r="F28" s="114">
        <v>0.12</v>
      </c>
      <c r="G28" s="114">
        <v>0.09</v>
      </c>
    </row>
    <row r="29" spans="1:7">
      <c r="A29" s="98" t="s">
        <v>542</v>
      </c>
      <c r="B29" s="259" t="s">
        <v>543</v>
      </c>
      <c r="C29" s="259"/>
      <c r="D29" s="259"/>
      <c r="E29" s="264"/>
      <c r="F29" s="114">
        <v>7.95</v>
      </c>
      <c r="G29" s="114">
        <v>6.1</v>
      </c>
    </row>
    <row r="30" spans="1:7">
      <c r="A30" s="98" t="s">
        <v>544</v>
      </c>
      <c r="B30" s="259" t="s">
        <v>545</v>
      </c>
      <c r="C30" s="259"/>
      <c r="D30" s="259"/>
      <c r="E30" s="264"/>
      <c r="F30" s="114">
        <v>0.03</v>
      </c>
      <c r="G30" s="114">
        <v>0.02</v>
      </c>
    </row>
    <row r="31" spans="1:7">
      <c r="A31" s="115" t="s">
        <v>546</v>
      </c>
      <c r="B31" s="271" t="s">
        <v>547</v>
      </c>
      <c r="C31" s="272"/>
      <c r="D31" s="272"/>
      <c r="E31" s="273"/>
      <c r="F31" s="116">
        <f>SUM(F21:F30)</f>
        <v>45.059999999999995</v>
      </c>
      <c r="G31" s="116">
        <f>SUM(G21:G30)</f>
        <v>15.85</v>
      </c>
    </row>
    <row r="32" spans="1:7">
      <c r="A32" s="97" t="s">
        <v>548</v>
      </c>
      <c r="B32" s="262" t="s">
        <v>549</v>
      </c>
      <c r="C32" s="263"/>
      <c r="D32" s="263"/>
      <c r="E32" s="263"/>
      <c r="F32" s="118"/>
      <c r="G32" s="119"/>
    </row>
    <row r="33" spans="1:7">
      <c r="A33" s="98" t="s">
        <v>550</v>
      </c>
      <c r="B33" s="259" t="s">
        <v>551</v>
      </c>
      <c r="C33" s="259"/>
      <c r="D33" s="259"/>
      <c r="E33" s="259"/>
      <c r="F33" s="114">
        <v>5.35</v>
      </c>
      <c r="G33" s="114">
        <v>4.0999999999999996</v>
      </c>
    </row>
    <row r="34" spans="1:7">
      <c r="A34" s="98" t="s">
        <v>552</v>
      </c>
      <c r="B34" s="259" t="s">
        <v>553</v>
      </c>
      <c r="C34" s="259"/>
      <c r="D34" s="259"/>
      <c r="E34" s="259"/>
      <c r="F34" s="114">
        <v>0.28000000000000003</v>
      </c>
      <c r="G34" s="114">
        <v>0.22</v>
      </c>
    </row>
    <row r="35" spans="1:7">
      <c r="A35" s="98" t="s">
        <v>554</v>
      </c>
      <c r="B35" s="259" t="s">
        <v>555</v>
      </c>
      <c r="C35" s="259"/>
      <c r="D35" s="259"/>
      <c r="E35" s="259"/>
      <c r="F35" s="114">
        <v>6</v>
      </c>
      <c r="G35" s="114">
        <v>4.6100000000000003</v>
      </c>
    </row>
    <row r="36" spans="1:7">
      <c r="A36" s="98" t="s">
        <v>556</v>
      </c>
      <c r="B36" s="259" t="s">
        <v>557</v>
      </c>
      <c r="C36" s="259"/>
      <c r="D36" s="259"/>
      <c r="E36" s="259"/>
      <c r="F36" s="114">
        <v>5.32</v>
      </c>
      <c r="G36" s="114">
        <v>4.08</v>
      </c>
    </row>
    <row r="37" spans="1:7">
      <c r="A37" s="98" t="s">
        <v>558</v>
      </c>
      <c r="B37" s="259" t="s">
        <v>559</v>
      </c>
      <c r="C37" s="259"/>
      <c r="D37" s="259"/>
      <c r="E37" s="259"/>
      <c r="F37" s="114">
        <v>0.45</v>
      </c>
      <c r="G37" s="114">
        <v>0.35</v>
      </c>
    </row>
    <row r="38" spans="1:7">
      <c r="A38" s="115" t="s">
        <v>560</v>
      </c>
      <c r="B38" s="241" t="s">
        <v>561</v>
      </c>
      <c r="C38" s="241"/>
      <c r="D38" s="241"/>
      <c r="E38" s="241"/>
      <c r="F38" s="116">
        <f>SUM(F33:F37)</f>
        <v>17.399999999999999</v>
      </c>
      <c r="G38" s="116">
        <f>SUM(G33:G37)</f>
        <v>13.36</v>
      </c>
    </row>
    <row r="39" spans="1:7">
      <c r="A39" s="97" t="s">
        <v>562</v>
      </c>
      <c r="B39" s="262" t="s">
        <v>563</v>
      </c>
      <c r="C39" s="263"/>
      <c r="D39" s="263"/>
      <c r="E39" s="263"/>
      <c r="F39" s="118"/>
      <c r="G39" s="119"/>
    </row>
    <row r="40" spans="1:7">
      <c r="A40" s="98" t="s">
        <v>564</v>
      </c>
      <c r="B40" s="264" t="s">
        <v>565</v>
      </c>
      <c r="C40" s="265"/>
      <c r="D40" s="265"/>
      <c r="E40" s="266"/>
      <c r="F40" s="114">
        <f>F19*F31/100</f>
        <v>7.570079999999999</v>
      </c>
      <c r="G40" s="114">
        <v>2.66</v>
      </c>
    </row>
    <row r="41" spans="1:7">
      <c r="A41" s="98" t="s">
        <v>566</v>
      </c>
      <c r="B41" s="264" t="s">
        <v>567</v>
      </c>
      <c r="C41" s="265"/>
      <c r="D41" s="265"/>
      <c r="E41" s="266"/>
      <c r="F41" s="114">
        <f>((F19*F34)+(F17*F33))/100</f>
        <v>0.47503999999999996</v>
      </c>
      <c r="G41" s="114">
        <f>((G19*G34)+(G17*G33))/100</f>
        <v>0.36495999999999995</v>
      </c>
    </row>
    <row r="42" spans="1:7">
      <c r="A42" s="115" t="s">
        <v>568</v>
      </c>
      <c r="B42" s="267" t="s">
        <v>569</v>
      </c>
      <c r="C42" s="268"/>
      <c r="D42" s="268"/>
      <c r="E42" s="269"/>
      <c r="F42" s="116">
        <f>SUM(F40:F41)</f>
        <v>8.0451199999999989</v>
      </c>
      <c r="G42" s="116">
        <f>SUM(G40:G41)</f>
        <v>3.0249600000000001</v>
      </c>
    </row>
    <row r="43" spans="1:7">
      <c r="A43" s="97" t="s">
        <v>570</v>
      </c>
      <c r="B43" s="260" t="s">
        <v>571</v>
      </c>
      <c r="C43" s="261"/>
      <c r="D43" s="261"/>
      <c r="E43" s="261"/>
      <c r="F43" s="120"/>
      <c r="G43" s="119"/>
    </row>
    <row r="44" spans="1:7">
      <c r="A44" s="98" t="s">
        <v>572</v>
      </c>
      <c r="B44" s="256" t="s">
        <v>573</v>
      </c>
      <c r="C44" s="257"/>
      <c r="D44" s="257"/>
      <c r="E44" s="258"/>
      <c r="F44" s="121"/>
      <c r="G44" s="114"/>
    </row>
    <row r="45" spans="1:7">
      <c r="A45" s="115" t="s">
        <v>574</v>
      </c>
      <c r="B45" s="241" t="s">
        <v>575</v>
      </c>
      <c r="C45" s="241"/>
      <c r="D45" s="241"/>
      <c r="E45" s="241"/>
      <c r="F45" s="116">
        <v>0</v>
      </c>
      <c r="G45" s="116">
        <v>0</v>
      </c>
    </row>
    <row r="46" spans="1:7" ht="13.5" thickBot="1">
      <c r="A46" s="242" t="s">
        <v>576</v>
      </c>
      <c r="B46" s="243"/>
      <c r="C46" s="243"/>
      <c r="D46" s="243"/>
      <c r="E46" s="243"/>
      <c r="F46" s="122">
        <f>F19+F31+F38+F42+F45</f>
        <v>87.305119999999988</v>
      </c>
      <c r="G46" s="122">
        <f>G19+G31+G38+G42+G45</f>
        <v>49.034959999999998</v>
      </c>
    </row>
    <row r="47" spans="1:7" ht="13.5" thickBot="1">
      <c r="A47" s="244"/>
      <c r="B47" s="245"/>
      <c r="C47" s="245"/>
      <c r="D47" s="245"/>
      <c r="E47" s="246"/>
      <c r="F47" s="246"/>
      <c r="G47" s="247"/>
    </row>
    <row r="48" spans="1:7">
      <c r="A48" s="248" t="s">
        <v>496</v>
      </c>
      <c r="B48" s="249"/>
      <c r="C48" s="249" t="str">
        <f>'Entrada de Dados'!A9</f>
        <v>JOSE DONALD BARROSO CREA Nº 0601968921</v>
      </c>
      <c r="D48" s="249"/>
      <c r="E48" s="252" t="s">
        <v>1185</v>
      </c>
      <c r="F48" s="252"/>
      <c r="G48" s="253"/>
    </row>
    <row r="49" spans="1:7" ht="13.5" thickBot="1">
      <c r="A49" s="250"/>
      <c r="B49" s="251"/>
      <c r="C49" s="251"/>
      <c r="D49" s="251"/>
      <c r="E49" s="254"/>
      <c r="F49" s="254"/>
      <c r="G49" s="255"/>
    </row>
  </sheetData>
  <mergeCells count="49">
    <mergeCell ref="A1:G1"/>
    <mergeCell ref="A2:G2"/>
    <mergeCell ref="A3:G3"/>
    <mergeCell ref="A5:G5"/>
    <mergeCell ref="A6:G6"/>
    <mergeCell ref="B14:E14"/>
    <mergeCell ref="B15:E15"/>
    <mergeCell ref="B16:E16"/>
    <mergeCell ref="B17:E17"/>
    <mergeCell ref="B8:E8"/>
    <mergeCell ref="B9:G9"/>
    <mergeCell ref="B10:E10"/>
    <mergeCell ref="B11:E11"/>
    <mergeCell ref="B12:E12"/>
    <mergeCell ref="B13:E13"/>
    <mergeCell ref="B18:E18"/>
    <mergeCell ref="B19:E19"/>
    <mergeCell ref="B32:E32"/>
    <mergeCell ref="B21:E21"/>
    <mergeCell ref="B22:E22"/>
    <mergeCell ref="B23:E23"/>
    <mergeCell ref="B24:E24"/>
    <mergeCell ref="B25:E25"/>
    <mergeCell ref="B26:E26"/>
    <mergeCell ref="B27:E27"/>
    <mergeCell ref="B20:G20"/>
    <mergeCell ref="B28:E28"/>
    <mergeCell ref="B29:E29"/>
    <mergeCell ref="B30:E30"/>
    <mergeCell ref="B31:E31"/>
    <mergeCell ref="B44:E44"/>
    <mergeCell ref="B33:E33"/>
    <mergeCell ref="B34:E34"/>
    <mergeCell ref="B35:E35"/>
    <mergeCell ref="B36:E36"/>
    <mergeCell ref="B37:E37"/>
    <mergeCell ref="B43:E43"/>
    <mergeCell ref="B38:E38"/>
    <mergeCell ref="B39:E39"/>
    <mergeCell ref="B40:E40"/>
    <mergeCell ref="B41:E41"/>
    <mergeCell ref="B42:E42"/>
    <mergeCell ref="B45:E45"/>
    <mergeCell ref="A46:E46"/>
    <mergeCell ref="A47:D47"/>
    <mergeCell ref="E47:G47"/>
    <mergeCell ref="A48:B49"/>
    <mergeCell ref="C48:D49"/>
    <mergeCell ref="E48:G49"/>
  </mergeCells>
  <pageMargins left="0.511811024" right="0.511811024" top="0.78740157499999996" bottom="0.78740157499999996" header="0.31496062000000002" footer="0.31496062000000002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4"/>
  <sheetViews>
    <sheetView topLeftCell="A13" workbookViewId="0">
      <selection activeCell="E33" sqref="E33:G34"/>
    </sheetView>
  </sheetViews>
  <sheetFormatPr defaultRowHeight="12.75"/>
  <cols>
    <col min="1" max="1" width="10.42578125" customWidth="1"/>
    <col min="4" max="4" width="42.140625" customWidth="1"/>
    <col min="7" max="7" width="14" bestFit="1" customWidth="1"/>
  </cols>
  <sheetData>
    <row r="1" spans="1:7">
      <c r="A1" s="275" t="s">
        <v>472</v>
      </c>
      <c r="B1" s="276"/>
      <c r="C1" s="276"/>
      <c r="D1" s="276"/>
      <c r="E1" s="276"/>
      <c r="F1" s="276"/>
      <c r="G1" s="277"/>
    </row>
    <row r="2" spans="1:7" ht="13.5" thickBot="1">
      <c r="A2" s="278" t="s">
        <v>473</v>
      </c>
      <c r="B2" s="279"/>
      <c r="C2" s="279"/>
      <c r="D2" s="279"/>
      <c r="E2" s="279"/>
      <c r="F2" s="279"/>
      <c r="G2" s="280"/>
    </row>
    <row r="3" spans="1:7" ht="13.5" thickBot="1">
      <c r="A3" s="303"/>
      <c r="B3" s="303"/>
      <c r="C3" s="303"/>
      <c r="D3" s="303"/>
      <c r="E3" s="303"/>
      <c r="F3" s="303"/>
      <c r="G3" s="303"/>
    </row>
    <row r="4" spans="1:7" ht="13.5" thickBot="1">
      <c r="A4" s="91" t="s">
        <v>474</v>
      </c>
      <c r="B4" s="92" t="s">
        <v>1184</v>
      </c>
      <c r="C4" s="92"/>
      <c r="D4" s="92"/>
      <c r="E4" s="92"/>
      <c r="F4" s="92"/>
      <c r="G4" s="93"/>
    </row>
    <row r="5" spans="1:7" ht="13.5" thickBot="1">
      <c r="A5" s="303"/>
      <c r="B5" s="303"/>
      <c r="C5" s="303"/>
      <c r="D5" s="303"/>
      <c r="E5" s="303"/>
      <c r="F5" s="303"/>
      <c r="G5" s="303"/>
    </row>
    <row r="6" spans="1:7" ht="13.5" thickBot="1">
      <c r="A6" s="282" t="s">
        <v>475</v>
      </c>
      <c r="B6" s="283"/>
      <c r="C6" s="283"/>
      <c r="D6" s="283"/>
      <c r="E6" s="283"/>
      <c r="F6" s="283"/>
      <c r="G6" s="284"/>
    </row>
    <row r="7" spans="1:7" ht="13.5" thickBot="1">
      <c r="A7" s="94"/>
      <c r="B7" s="94"/>
      <c r="C7" s="94"/>
      <c r="D7" s="94"/>
      <c r="E7" s="94"/>
      <c r="F7" s="94"/>
      <c r="G7" s="94"/>
    </row>
    <row r="8" spans="1:7">
      <c r="A8" s="95" t="s">
        <v>0</v>
      </c>
      <c r="B8" s="300" t="s">
        <v>65</v>
      </c>
      <c r="C8" s="301"/>
      <c r="D8" s="301"/>
      <c r="E8" s="301"/>
      <c r="F8" s="302"/>
      <c r="G8" s="96" t="s">
        <v>476</v>
      </c>
    </row>
    <row r="9" spans="1:7">
      <c r="A9" s="97" t="s">
        <v>477</v>
      </c>
      <c r="B9" s="262" t="s">
        <v>478</v>
      </c>
      <c r="C9" s="263"/>
      <c r="D9" s="263"/>
      <c r="E9" s="263"/>
      <c r="F9" s="263"/>
      <c r="G9" s="270"/>
    </row>
    <row r="10" spans="1:7">
      <c r="A10" s="98">
        <v>1</v>
      </c>
      <c r="B10" s="285" t="s">
        <v>479</v>
      </c>
      <c r="C10" s="286"/>
      <c r="D10" s="286"/>
      <c r="E10" s="286"/>
      <c r="F10" s="287"/>
      <c r="G10" s="181">
        <v>4.505E-2</v>
      </c>
    </row>
    <row r="11" spans="1:7">
      <c r="A11" s="98">
        <v>2</v>
      </c>
      <c r="B11" s="285" t="s">
        <v>480</v>
      </c>
      <c r="C11" s="286"/>
      <c r="D11" s="286"/>
      <c r="E11" s="286"/>
      <c r="F11" s="287"/>
      <c r="G11" s="99">
        <v>0.01</v>
      </c>
    </row>
    <row r="12" spans="1:7">
      <c r="A12" s="98">
        <v>3</v>
      </c>
      <c r="B12" s="285" t="s">
        <v>481</v>
      </c>
      <c r="C12" s="286"/>
      <c r="D12" s="286"/>
      <c r="E12" s="286"/>
      <c r="F12" s="287"/>
      <c r="G12" s="99">
        <v>6.4999999999999997E-3</v>
      </c>
    </row>
    <row r="13" spans="1:7">
      <c r="A13" s="98">
        <v>4</v>
      </c>
      <c r="B13" s="285" t="s">
        <v>482</v>
      </c>
      <c r="C13" s="286"/>
      <c r="D13" s="286"/>
      <c r="E13" s="286"/>
      <c r="F13" s="287"/>
      <c r="G13" s="99">
        <v>2.5000000000000001E-2</v>
      </c>
    </row>
    <row r="14" spans="1:7">
      <c r="A14" s="98">
        <v>5</v>
      </c>
      <c r="B14" s="285" t="s">
        <v>483</v>
      </c>
      <c r="C14" s="286"/>
      <c r="D14" s="286"/>
      <c r="E14" s="286"/>
      <c r="F14" s="287"/>
      <c r="G14" s="99">
        <v>0.02</v>
      </c>
    </row>
    <row r="15" spans="1:7">
      <c r="A15" s="98">
        <v>6</v>
      </c>
      <c r="B15" s="285" t="s">
        <v>484</v>
      </c>
      <c r="C15" s="286"/>
      <c r="D15" s="286"/>
      <c r="E15" s="286"/>
      <c r="F15" s="287"/>
      <c r="G15" s="99">
        <v>0.03</v>
      </c>
    </row>
    <row r="16" spans="1:7">
      <c r="A16" s="98">
        <v>7</v>
      </c>
      <c r="B16" s="285" t="s">
        <v>485</v>
      </c>
      <c r="C16" s="286"/>
      <c r="D16" s="286"/>
      <c r="E16" s="286"/>
      <c r="F16" s="287"/>
      <c r="G16" s="99">
        <v>0</v>
      </c>
    </row>
    <row r="17" spans="1:7">
      <c r="A17" s="98">
        <v>8</v>
      </c>
      <c r="B17" s="285" t="s">
        <v>486</v>
      </c>
      <c r="C17" s="286"/>
      <c r="D17" s="286"/>
      <c r="E17" s="286"/>
      <c r="F17" s="287"/>
      <c r="G17" s="99">
        <v>0</v>
      </c>
    </row>
    <row r="18" spans="1:7">
      <c r="A18" s="98">
        <v>9</v>
      </c>
      <c r="B18" s="285" t="s">
        <v>487</v>
      </c>
      <c r="C18" s="286"/>
      <c r="D18" s="286"/>
      <c r="E18" s="286"/>
      <c r="F18" s="287"/>
      <c r="G18" s="99">
        <v>8.9999999999999993E-3</v>
      </c>
    </row>
    <row r="19" spans="1:7" ht="13.5" thickBot="1">
      <c r="A19" s="100">
        <v>10</v>
      </c>
      <c r="B19" s="297" t="s">
        <v>488</v>
      </c>
      <c r="C19" s="298"/>
      <c r="D19" s="298"/>
      <c r="E19" s="298"/>
      <c r="F19" s="299"/>
      <c r="G19" s="101">
        <v>7.2800000000000004E-2</v>
      </c>
    </row>
    <row r="20" spans="1:7">
      <c r="A20" s="102"/>
      <c r="B20" s="103"/>
      <c r="C20" s="103"/>
      <c r="D20" s="103"/>
      <c r="E20" s="103"/>
      <c r="F20" s="103"/>
      <c r="G20" s="104"/>
    </row>
    <row r="21" spans="1:7" ht="13.5" thickBot="1">
      <c r="A21" s="105" t="s">
        <v>489</v>
      </c>
      <c r="B21" s="106"/>
      <c r="C21" s="105"/>
      <c r="D21" s="105"/>
      <c r="E21" s="105"/>
      <c r="F21" s="105"/>
      <c r="G21" s="107"/>
    </row>
    <row r="22" spans="1:7">
      <c r="A22" s="108"/>
      <c r="B22" s="105"/>
      <c r="C22" s="105"/>
      <c r="D22" s="105"/>
      <c r="E22" s="288" t="s">
        <v>490</v>
      </c>
      <c r="F22" s="289"/>
      <c r="G22" s="294">
        <f>(((1+G10)*(1+G11+G18)*(1+G19))/(1-G12-G15-G13-G14))-1</f>
        <v>0.24380087442569409</v>
      </c>
    </row>
    <row r="23" spans="1:7">
      <c r="A23" s="108"/>
      <c r="B23" s="105"/>
      <c r="C23" s="105"/>
      <c r="D23" s="105"/>
      <c r="E23" s="290"/>
      <c r="F23" s="291"/>
      <c r="G23" s="295"/>
    </row>
    <row r="24" spans="1:7" ht="13.5" thickBot="1">
      <c r="A24" s="108"/>
      <c r="B24" s="105"/>
      <c r="C24" s="105"/>
      <c r="D24" s="105"/>
      <c r="E24" s="292"/>
      <c r="F24" s="293"/>
      <c r="G24" s="296"/>
    </row>
    <row r="25" spans="1:7">
      <c r="A25" s="108"/>
      <c r="B25" s="105"/>
      <c r="C25" s="105"/>
      <c r="D25" s="105"/>
      <c r="E25" s="105"/>
      <c r="F25" s="105"/>
      <c r="G25" s="107"/>
    </row>
    <row r="26" spans="1:7">
      <c r="A26" s="109" t="s">
        <v>491</v>
      </c>
      <c r="B26" s="106"/>
      <c r="C26" s="105"/>
      <c r="D26" s="105"/>
      <c r="E26" s="105"/>
      <c r="F26" s="105"/>
      <c r="G26" s="107"/>
    </row>
    <row r="27" spans="1:7">
      <c r="A27" s="108"/>
      <c r="B27" s="109" t="s">
        <v>492</v>
      </c>
      <c r="C27" s="105"/>
      <c r="D27" s="105"/>
      <c r="E27" s="105"/>
      <c r="F27" s="105"/>
      <c r="G27" s="107"/>
    </row>
    <row r="28" spans="1:7">
      <c r="A28" s="108"/>
      <c r="B28" s="109" t="s">
        <v>493</v>
      </c>
      <c r="D28" s="105"/>
      <c r="E28" s="105"/>
      <c r="F28" s="105"/>
      <c r="G28" s="107"/>
    </row>
    <row r="29" spans="1:7">
      <c r="A29" s="108"/>
      <c r="B29" s="109" t="s">
        <v>494</v>
      </c>
      <c r="D29" s="105"/>
      <c r="E29" s="105"/>
      <c r="F29" s="105"/>
      <c r="G29" s="107"/>
    </row>
    <row r="30" spans="1:7">
      <c r="A30" s="108"/>
      <c r="B30" s="109" t="s">
        <v>495</v>
      </c>
      <c r="D30" s="105"/>
      <c r="E30" s="105"/>
      <c r="F30" s="105"/>
      <c r="G30" s="107"/>
    </row>
    <row r="31" spans="1:7">
      <c r="A31" s="108"/>
      <c r="B31" s="105"/>
      <c r="D31" s="105"/>
      <c r="E31" s="105"/>
      <c r="F31" s="105"/>
      <c r="G31" s="107"/>
    </row>
    <row r="32" spans="1:7" ht="13.5" thickBot="1">
      <c r="A32" s="110"/>
      <c r="B32" s="111"/>
      <c r="C32" s="111"/>
      <c r="D32" s="111"/>
      <c r="E32" s="111"/>
      <c r="F32" s="111"/>
      <c r="G32" s="112"/>
    </row>
    <row r="33" spans="1:7" ht="12.75" customHeight="1">
      <c r="A33" s="248" t="s">
        <v>496</v>
      </c>
      <c r="B33" s="249"/>
      <c r="C33" s="249" t="str">
        <f>'Entrada de Dados'!A9</f>
        <v>JOSE DONALD BARROSO CREA Nº 0601968921</v>
      </c>
      <c r="D33" s="249"/>
      <c r="E33" s="252" t="s">
        <v>1185</v>
      </c>
      <c r="F33" s="252"/>
      <c r="G33" s="253"/>
    </row>
    <row r="34" spans="1:7" ht="13.5" thickBot="1">
      <c r="A34" s="250"/>
      <c r="B34" s="251"/>
      <c r="C34" s="251"/>
      <c r="D34" s="251"/>
      <c r="E34" s="254"/>
      <c r="F34" s="254"/>
      <c r="G34" s="255"/>
    </row>
  </sheetData>
  <mergeCells count="22">
    <mergeCell ref="B8:F8"/>
    <mergeCell ref="A1:G1"/>
    <mergeCell ref="A2:G2"/>
    <mergeCell ref="A3:G3"/>
    <mergeCell ref="A5:G5"/>
    <mergeCell ref="A6:G6"/>
    <mergeCell ref="B9:G9"/>
    <mergeCell ref="E22:F24"/>
    <mergeCell ref="G22:G24"/>
    <mergeCell ref="B13:F13"/>
    <mergeCell ref="B18:F18"/>
    <mergeCell ref="B19:F19"/>
    <mergeCell ref="B10:F10"/>
    <mergeCell ref="B11:F11"/>
    <mergeCell ref="B16:F16"/>
    <mergeCell ref="B17:F17"/>
    <mergeCell ref="B12:F12"/>
    <mergeCell ref="A33:B34"/>
    <mergeCell ref="C33:D34"/>
    <mergeCell ref="E33:G34"/>
    <mergeCell ref="B14:F14"/>
    <mergeCell ref="B15:F1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021"/>
  <sheetViews>
    <sheetView topLeftCell="A2167" zoomScaleNormal="100" workbookViewId="0">
      <selection activeCell="A18" sqref="A18:D18"/>
    </sheetView>
  </sheetViews>
  <sheetFormatPr defaultRowHeight="12.75"/>
  <cols>
    <col min="1" max="1" width="10.140625" style="41" bestFit="1" customWidth="1"/>
    <col min="2" max="2" width="66.28515625" style="6" customWidth="1"/>
    <col min="3" max="3" width="5.7109375" style="41" bestFit="1" customWidth="1"/>
    <col min="4" max="4" width="12" style="41" bestFit="1" customWidth="1"/>
    <col min="5" max="5" width="8.7109375" style="41" bestFit="1" customWidth="1"/>
    <col min="6" max="6" width="16.42578125" style="41" bestFit="1" customWidth="1"/>
    <col min="7" max="7" width="10.42578125" style="78" hidden="1" customWidth="1"/>
    <col min="8" max="8" width="9.28515625" style="85" hidden="1" customWidth="1"/>
    <col min="9" max="16384" width="9.140625" style="6"/>
  </cols>
  <sheetData>
    <row r="1" spans="1:8">
      <c r="B1" s="40"/>
      <c r="E1" s="42"/>
    </row>
    <row r="2" spans="1:8">
      <c r="A2" s="322" t="s">
        <v>37</v>
      </c>
      <c r="B2" s="323"/>
      <c r="C2" s="323"/>
      <c r="D2" s="323"/>
      <c r="E2" s="323"/>
      <c r="F2" s="323"/>
    </row>
    <row r="3" spans="1:8" ht="13.5" thickBot="1">
      <c r="B3" s="43"/>
      <c r="E3" s="42"/>
    </row>
    <row r="4" spans="1:8" ht="13.5" thickBot="1">
      <c r="A4" s="324" t="s">
        <v>39</v>
      </c>
      <c r="B4" s="325"/>
      <c r="C4" s="325"/>
      <c r="D4" s="325"/>
      <c r="E4" s="325"/>
      <c r="F4" s="326"/>
    </row>
    <row r="5" spans="1:8" ht="13.5" thickBot="1">
      <c r="A5" s="324" t="e">
        <f>#REF!</f>
        <v>#REF!</v>
      </c>
      <c r="B5" s="325"/>
      <c r="C5" s="325"/>
      <c r="D5" s="325"/>
      <c r="E5" s="325"/>
      <c r="F5" s="326"/>
    </row>
    <row r="6" spans="1:8">
      <c r="B6" s="40"/>
      <c r="E6" s="42"/>
    </row>
    <row r="7" spans="1:8" ht="13.5" thickBot="1">
      <c r="B7" s="40"/>
      <c r="E7" s="42"/>
    </row>
    <row r="8" spans="1:8">
      <c r="A8" s="310" t="s">
        <v>38</v>
      </c>
      <c r="B8" s="312" t="e">
        <f>#REF!</f>
        <v>#REF!</v>
      </c>
      <c r="C8" s="313"/>
      <c r="D8" s="313"/>
      <c r="E8" s="313"/>
      <c r="F8" s="314"/>
    </row>
    <row r="9" spans="1:8" ht="13.5" thickBot="1">
      <c r="A9" s="311"/>
      <c r="B9" s="315"/>
      <c r="C9" s="316"/>
      <c r="D9" s="316"/>
      <c r="E9" s="316"/>
      <c r="F9" s="317"/>
    </row>
    <row r="12" spans="1:8" ht="25.5">
      <c r="A12" s="50" t="s">
        <v>754</v>
      </c>
      <c r="B12" s="135" t="s">
        <v>1165</v>
      </c>
      <c r="C12" s="50" t="s">
        <v>579</v>
      </c>
      <c r="D12" s="51"/>
    </row>
    <row r="13" spans="1:8">
      <c r="A13" s="45" t="s">
        <v>64</v>
      </c>
      <c r="B13" s="44" t="s">
        <v>65</v>
      </c>
      <c r="C13" s="45" t="s">
        <v>35</v>
      </c>
      <c r="D13" s="45" t="s">
        <v>66</v>
      </c>
      <c r="E13" s="46" t="s">
        <v>67</v>
      </c>
      <c r="F13" s="45" t="s">
        <v>68</v>
      </c>
    </row>
    <row r="14" spans="1:8" ht="25.5">
      <c r="A14" s="56" t="s">
        <v>755</v>
      </c>
      <c r="B14" s="53" t="s">
        <v>756</v>
      </c>
      <c r="C14" s="56" t="s">
        <v>582</v>
      </c>
      <c r="D14" s="155">
        <v>2.1548282566429032E-3</v>
      </c>
      <c r="E14" s="48">
        <f>H14*(1-'Entrada de Dados'!$B$5)</f>
        <v>137.63560000000001</v>
      </c>
      <c r="F14" s="58">
        <f>E14*D14</f>
        <v>0.29658108</v>
      </c>
      <c r="H14" s="85">
        <v>154.30000000000001</v>
      </c>
    </row>
    <row r="15" spans="1:8">
      <c r="A15" s="54">
        <v>88316</v>
      </c>
      <c r="B15" s="52" t="s">
        <v>61</v>
      </c>
      <c r="C15" s="54" t="s">
        <v>62</v>
      </c>
      <c r="D15" s="54" t="s">
        <v>63</v>
      </c>
      <c r="E15" s="48">
        <f>H15*(1-'Entrada de Dados'!$B$5)</f>
        <v>8.1796400000000009</v>
      </c>
      <c r="F15" s="58">
        <f>E15*D15</f>
        <v>2.4538920000000002E-2</v>
      </c>
      <c r="H15" s="85">
        <v>9.17</v>
      </c>
    </row>
    <row r="16" spans="1:8">
      <c r="A16" s="321" t="s">
        <v>69</v>
      </c>
      <c r="B16" s="321"/>
      <c r="C16" s="321"/>
      <c r="D16" s="321"/>
      <c r="E16" s="48"/>
      <c r="F16" s="48">
        <f>F15</f>
        <v>2.4538920000000002E-2</v>
      </c>
    </row>
    <row r="17" spans="1:9">
      <c r="A17" s="321" t="s">
        <v>70</v>
      </c>
      <c r="B17" s="321"/>
      <c r="C17" s="321"/>
      <c r="D17" s="321"/>
      <c r="E17" s="48"/>
      <c r="F17" s="48">
        <f>F14</f>
        <v>0.29658108</v>
      </c>
    </row>
    <row r="18" spans="1:9">
      <c r="A18" s="321" t="s">
        <v>71</v>
      </c>
      <c r="B18" s="321"/>
      <c r="C18" s="321"/>
      <c r="D18" s="321"/>
      <c r="E18" s="48"/>
      <c r="F18" s="48">
        <f>F17+F16</f>
        <v>0.32112000000000002</v>
      </c>
      <c r="G18" s="128">
        <v>0.36</v>
      </c>
      <c r="H18" s="145">
        <f>G18-F18</f>
        <v>3.887999999999997E-2</v>
      </c>
      <c r="I18" s="154"/>
    </row>
    <row r="21" spans="1:9">
      <c r="A21" s="50" t="s">
        <v>578</v>
      </c>
      <c r="B21" s="49" t="e">
        <f>#REF!</f>
        <v>#REF!</v>
      </c>
      <c r="C21" s="50" t="s">
        <v>579</v>
      </c>
      <c r="D21" s="51"/>
      <c r="E21" s="42"/>
    </row>
    <row r="22" spans="1:9">
      <c r="A22" s="45" t="s">
        <v>64</v>
      </c>
      <c r="B22" s="44" t="s">
        <v>65</v>
      </c>
      <c r="C22" s="45" t="s">
        <v>35</v>
      </c>
      <c r="D22" s="45" t="s">
        <v>66</v>
      </c>
      <c r="E22" s="46" t="s">
        <v>67</v>
      </c>
      <c r="F22" s="45" t="s">
        <v>68</v>
      </c>
      <c r="H22" s="85" t="s">
        <v>67</v>
      </c>
    </row>
    <row r="23" spans="1:9">
      <c r="A23" s="54">
        <v>88262</v>
      </c>
      <c r="B23" s="53" t="s">
        <v>72</v>
      </c>
      <c r="C23" s="54" t="s">
        <v>62</v>
      </c>
      <c r="D23" s="55" t="s">
        <v>73</v>
      </c>
      <c r="E23" s="48">
        <f>H23*(1-'Entrada de Dados'!$B$5)</f>
        <v>10.32044</v>
      </c>
      <c r="F23" s="48">
        <f t="shared" ref="F23:F59" si="0">E23*D23</f>
        <v>9.8044179999999983</v>
      </c>
      <c r="H23" s="85">
        <v>11.57</v>
      </c>
    </row>
    <row r="24" spans="1:9">
      <c r="A24" s="54">
        <v>88264</v>
      </c>
      <c r="B24" s="53" t="s">
        <v>74</v>
      </c>
      <c r="C24" s="54" t="s">
        <v>62</v>
      </c>
      <c r="D24" s="55" t="s">
        <v>75</v>
      </c>
      <c r="E24" s="48">
        <f>H24*(1-'Entrada de Dados'!$B$5)</f>
        <v>10.32044</v>
      </c>
      <c r="F24" s="48">
        <f t="shared" si="0"/>
        <v>1.6512704</v>
      </c>
      <c r="H24" s="85">
        <v>11.57</v>
      </c>
    </row>
    <row r="25" spans="1:9" ht="25.5">
      <c r="A25" s="56" t="s">
        <v>115</v>
      </c>
      <c r="B25" s="53" t="s">
        <v>116</v>
      </c>
      <c r="C25" s="56" t="s">
        <v>62</v>
      </c>
      <c r="D25" s="57" t="s">
        <v>75</v>
      </c>
      <c r="E25" s="48">
        <f>H25*(1-'Entrada de Dados'!$B$5)</f>
        <v>10.32044</v>
      </c>
      <c r="F25" s="48">
        <f t="shared" si="0"/>
        <v>1.6512704</v>
      </c>
      <c r="H25" s="85">
        <v>11.57</v>
      </c>
    </row>
    <row r="26" spans="1:9">
      <c r="A26" s="54">
        <v>88309</v>
      </c>
      <c r="B26" s="53" t="s">
        <v>76</v>
      </c>
      <c r="C26" s="54" t="s">
        <v>62</v>
      </c>
      <c r="D26" s="55" t="s">
        <v>77</v>
      </c>
      <c r="E26" s="48">
        <f>H26*(1-'Entrada de Dados'!$B$5)</f>
        <v>10.32044</v>
      </c>
      <c r="F26" s="48">
        <f t="shared" si="0"/>
        <v>3.7153583999999995</v>
      </c>
      <c r="H26" s="85">
        <v>11.57</v>
      </c>
    </row>
    <row r="27" spans="1:9">
      <c r="A27" s="54">
        <v>88316</v>
      </c>
      <c r="B27" s="53" t="s">
        <v>61</v>
      </c>
      <c r="C27" s="54" t="s">
        <v>62</v>
      </c>
      <c r="D27" s="55" t="s">
        <v>78</v>
      </c>
      <c r="E27" s="48">
        <f>H27*(1-'Entrada de Dados'!$B$5)</f>
        <v>8.1796400000000009</v>
      </c>
      <c r="F27" s="48">
        <f t="shared" si="0"/>
        <v>15.541316</v>
      </c>
      <c r="H27" s="85">
        <v>9.17</v>
      </c>
    </row>
    <row r="28" spans="1:9">
      <c r="A28" s="54">
        <v>367</v>
      </c>
      <c r="B28" s="53" t="s">
        <v>79</v>
      </c>
      <c r="C28" s="54" t="s">
        <v>80</v>
      </c>
      <c r="D28" s="55" t="s">
        <v>81</v>
      </c>
      <c r="E28" s="48">
        <f>H28*(1-'Entrada de Dados'!$B$5)</f>
        <v>49.06</v>
      </c>
      <c r="F28" s="48">
        <f t="shared" si="0"/>
        <v>1.4718</v>
      </c>
      <c r="H28" s="85">
        <v>55</v>
      </c>
    </row>
    <row r="29" spans="1:9">
      <c r="A29" s="54">
        <v>938</v>
      </c>
      <c r="B29" s="53" t="s">
        <v>82</v>
      </c>
      <c r="C29" s="54" t="s">
        <v>34</v>
      </c>
      <c r="D29" s="55" t="s">
        <v>83</v>
      </c>
      <c r="E29" s="48">
        <f>H29*(1-'Entrada de Dados'!$B$5)</f>
        <v>0.55303999999999998</v>
      </c>
      <c r="F29" s="48">
        <f t="shared" si="0"/>
        <v>8.4615119999999992E-3</v>
      </c>
      <c r="H29" s="85">
        <v>0.62</v>
      </c>
    </row>
    <row r="30" spans="1:9" ht="25.5">
      <c r="A30" s="56" t="s">
        <v>117</v>
      </c>
      <c r="B30" s="129" t="s">
        <v>84</v>
      </c>
      <c r="C30" s="56" t="s">
        <v>91</v>
      </c>
      <c r="D30" s="57" t="s">
        <v>81</v>
      </c>
      <c r="E30" s="48">
        <f>H30*(1-'Entrada de Dados'!$B$5)</f>
        <v>20.07</v>
      </c>
      <c r="F30" s="48">
        <f t="shared" si="0"/>
        <v>0.60209999999999997</v>
      </c>
      <c r="H30" s="85">
        <v>22.5</v>
      </c>
    </row>
    <row r="31" spans="1:9" ht="25.5">
      <c r="A31" s="56" t="s">
        <v>118</v>
      </c>
      <c r="B31" s="129" t="s">
        <v>85</v>
      </c>
      <c r="C31" s="56" t="s">
        <v>91</v>
      </c>
      <c r="D31" s="57" t="s">
        <v>81</v>
      </c>
      <c r="E31" s="48">
        <f>H31*(1-'Entrada de Dados'!$B$5)</f>
        <v>3.35392</v>
      </c>
      <c r="F31" s="48">
        <f t="shared" si="0"/>
        <v>0.1006176</v>
      </c>
      <c r="H31" s="85">
        <v>3.76</v>
      </c>
    </row>
    <row r="32" spans="1:9" ht="25.5">
      <c r="A32" s="56" t="s">
        <v>119</v>
      </c>
      <c r="B32" s="129" t="s">
        <v>86</v>
      </c>
      <c r="C32" s="56" t="s">
        <v>91</v>
      </c>
      <c r="D32" s="57" t="s">
        <v>120</v>
      </c>
      <c r="E32" s="48">
        <f>H32*(1-'Entrada de Dados'!$B$5)</f>
        <v>37.169640000000001</v>
      </c>
      <c r="F32" s="48">
        <f t="shared" si="0"/>
        <v>18.956516400000002</v>
      </c>
      <c r="H32" s="85">
        <v>41.67</v>
      </c>
    </row>
    <row r="33" spans="1:8">
      <c r="A33" s="54">
        <v>1379</v>
      </c>
      <c r="B33" s="53" t="s">
        <v>87</v>
      </c>
      <c r="C33" s="54" t="s">
        <v>88</v>
      </c>
      <c r="D33" s="55" t="s">
        <v>89</v>
      </c>
      <c r="E33" s="48">
        <f>H33*(1-'Entrada de Dados'!$B$5)</f>
        <v>0.41032000000000002</v>
      </c>
      <c r="F33" s="48">
        <f t="shared" si="0"/>
        <v>5.1987544000000003</v>
      </c>
      <c r="H33" s="85">
        <v>0.46</v>
      </c>
    </row>
    <row r="34" spans="1:8">
      <c r="A34" s="54">
        <v>1966</v>
      </c>
      <c r="B34" s="53" t="s">
        <v>90</v>
      </c>
      <c r="C34" s="54" t="s">
        <v>91</v>
      </c>
      <c r="D34" s="55" t="s">
        <v>81</v>
      </c>
      <c r="E34" s="48">
        <f>H34*(1-'Entrada de Dados'!$B$5)</f>
        <v>14.423640000000002</v>
      </c>
      <c r="F34" s="48">
        <f t="shared" si="0"/>
        <v>0.43270920000000007</v>
      </c>
      <c r="H34" s="85">
        <v>16.170000000000002</v>
      </c>
    </row>
    <row r="35" spans="1:8">
      <c r="A35" s="54">
        <v>2425</v>
      </c>
      <c r="B35" s="53" t="s">
        <v>92</v>
      </c>
      <c r="C35" s="54" t="s">
        <v>91</v>
      </c>
      <c r="D35" s="55" t="s">
        <v>93</v>
      </c>
      <c r="E35" s="48">
        <f>H35*(1-'Entrada de Dados'!$B$5)</f>
        <v>3.9337200000000001</v>
      </c>
      <c r="F35" s="48">
        <f t="shared" si="0"/>
        <v>19.275228000000002</v>
      </c>
      <c r="H35" s="85">
        <v>4.41</v>
      </c>
    </row>
    <row r="36" spans="1:8" ht="25.5">
      <c r="A36" s="56" t="s">
        <v>121</v>
      </c>
      <c r="B36" s="129" t="s">
        <v>94</v>
      </c>
      <c r="C36" s="56" t="s">
        <v>122</v>
      </c>
      <c r="D36" s="57" t="s">
        <v>101</v>
      </c>
      <c r="E36" s="48">
        <f>H36*(1-'Entrada de Dados'!$B$5)</f>
        <v>24.494320000000002</v>
      </c>
      <c r="F36" s="48">
        <f t="shared" si="0"/>
        <v>2.2044888</v>
      </c>
      <c r="H36" s="85">
        <v>27.46</v>
      </c>
    </row>
    <row r="37" spans="1:8">
      <c r="A37" s="54">
        <v>3764</v>
      </c>
      <c r="B37" s="53" t="s">
        <v>95</v>
      </c>
      <c r="C37" s="54" t="s">
        <v>91</v>
      </c>
      <c r="D37" s="55" t="s">
        <v>96</v>
      </c>
      <c r="E37" s="48">
        <f>H37*(1-'Entrada de Dados'!$B$5)</f>
        <v>0.72252000000000005</v>
      </c>
      <c r="F37" s="48">
        <f t="shared" si="0"/>
        <v>0.108378</v>
      </c>
      <c r="H37" s="85">
        <v>0.81</v>
      </c>
    </row>
    <row r="38" spans="1:8" ht="25.5">
      <c r="A38" s="56" t="s">
        <v>123</v>
      </c>
      <c r="B38" s="53" t="s">
        <v>124</v>
      </c>
      <c r="C38" s="56" t="s">
        <v>34</v>
      </c>
      <c r="D38" s="57" t="s">
        <v>81</v>
      </c>
      <c r="E38" s="48">
        <f>H38*(1-'Entrada de Dados'!$B$5)</f>
        <v>18.928239999999999</v>
      </c>
      <c r="F38" s="48">
        <f t="shared" si="0"/>
        <v>0.5678472</v>
      </c>
      <c r="H38" s="85">
        <v>21.22</v>
      </c>
    </row>
    <row r="39" spans="1:8" ht="25.5">
      <c r="A39" s="56" t="s">
        <v>125</v>
      </c>
      <c r="B39" s="53" t="s">
        <v>126</v>
      </c>
      <c r="C39" s="56" t="s">
        <v>34</v>
      </c>
      <c r="D39" s="57" t="s">
        <v>127</v>
      </c>
      <c r="E39" s="48">
        <f>H39*(1-'Entrada de Dados'!$B$5)</f>
        <v>7.87636</v>
      </c>
      <c r="F39" s="48">
        <f t="shared" si="0"/>
        <v>10.239268000000001</v>
      </c>
      <c r="H39" s="85">
        <v>8.83</v>
      </c>
    </row>
    <row r="40" spans="1:8" ht="25.5">
      <c r="A40" s="56" t="s">
        <v>128</v>
      </c>
      <c r="B40" s="129" t="s">
        <v>97</v>
      </c>
      <c r="C40" s="56" t="s">
        <v>34</v>
      </c>
      <c r="D40" s="57" t="s">
        <v>129</v>
      </c>
      <c r="E40" s="48">
        <f>H40*(1-'Entrada de Dados'!$B$5)</f>
        <v>3.2825600000000001</v>
      </c>
      <c r="F40" s="48">
        <f t="shared" si="0"/>
        <v>12.572204800000002</v>
      </c>
      <c r="H40" s="85">
        <v>3.68</v>
      </c>
    </row>
    <row r="41" spans="1:8" ht="25.5">
      <c r="A41" s="56" t="s">
        <v>130</v>
      </c>
      <c r="B41" s="53" t="s">
        <v>131</v>
      </c>
      <c r="C41" s="56" t="s">
        <v>80</v>
      </c>
      <c r="D41" s="57" t="s">
        <v>81</v>
      </c>
      <c r="E41" s="48">
        <f>H41*(1-'Entrada de Dados'!$B$5)</f>
        <v>87.737120000000004</v>
      </c>
      <c r="F41" s="48">
        <f t="shared" si="0"/>
        <v>2.6321135999999998</v>
      </c>
      <c r="H41" s="85">
        <v>98.36</v>
      </c>
    </row>
    <row r="42" spans="1:8">
      <c r="A42" s="54">
        <v>5069</v>
      </c>
      <c r="B42" s="53" t="s">
        <v>98</v>
      </c>
      <c r="C42" s="54" t="s">
        <v>88</v>
      </c>
      <c r="D42" s="55" t="s">
        <v>99</v>
      </c>
      <c r="E42" s="48">
        <f>H42*(1-'Entrada de Dados'!$B$5)</f>
        <v>7.01112</v>
      </c>
      <c r="F42" s="48">
        <f t="shared" si="0"/>
        <v>1.9631136000000002</v>
      </c>
      <c r="H42" s="85">
        <v>7.86</v>
      </c>
    </row>
    <row r="43" spans="1:8">
      <c r="A43" s="54">
        <v>5088</v>
      </c>
      <c r="B43" s="53" t="s">
        <v>100</v>
      </c>
      <c r="C43" s="54" t="s">
        <v>91</v>
      </c>
      <c r="D43" s="55" t="s">
        <v>101</v>
      </c>
      <c r="E43" s="48">
        <f>H43*(1-'Entrada de Dados'!$B$5)</f>
        <v>4.3708</v>
      </c>
      <c r="F43" s="48">
        <f t="shared" si="0"/>
        <v>0.393372</v>
      </c>
      <c r="H43" s="85">
        <v>4.9000000000000004</v>
      </c>
    </row>
    <row r="44" spans="1:8" ht="25.5">
      <c r="A44" s="56" t="s">
        <v>132</v>
      </c>
      <c r="B44" s="53" t="s">
        <v>133</v>
      </c>
      <c r="C44" s="56" t="s">
        <v>91</v>
      </c>
      <c r="D44" s="57" t="s">
        <v>81</v>
      </c>
      <c r="E44" s="48">
        <f>H44*(1-'Entrada de Dados'!$B$5)</f>
        <v>1.6591200000000002</v>
      </c>
      <c r="F44" s="48">
        <f t="shared" si="0"/>
        <v>4.9773600000000001E-2</v>
      </c>
      <c r="H44" s="85">
        <v>1.86</v>
      </c>
    </row>
    <row r="45" spans="1:8" ht="25.5">
      <c r="A45" s="56" t="s">
        <v>134</v>
      </c>
      <c r="B45" s="129" t="s">
        <v>102</v>
      </c>
      <c r="C45" s="56" t="s">
        <v>91</v>
      </c>
      <c r="D45" s="57" t="s">
        <v>135</v>
      </c>
      <c r="E45" s="48">
        <f>H45*(1-'Entrada de Dados'!$B$5)</f>
        <v>2.1586400000000001</v>
      </c>
      <c r="F45" s="48">
        <f t="shared" si="0"/>
        <v>0.12951840000000001</v>
      </c>
      <c r="H45" s="85">
        <v>2.42</v>
      </c>
    </row>
    <row r="46" spans="1:8">
      <c r="A46" s="54">
        <v>6146</v>
      </c>
      <c r="B46" s="53" t="s">
        <v>103</v>
      </c>
      <c r="C46" s="54" t="s">
        <v>91</v>
      </c>
      <c r="D46" s="55" t="s">
        <v>81</v>
      </c>
      <c r="E46" s="48">
        <f>H46*(1-'Entrada de Dados'!$B$5)</f>
        <v>6.9843600000000006</v>
      </c>
      <c r="F46" s="48">
        <f t="shared" si="0"/>
        <v>0.20953080000000002</v>
      </c>
      <c r="H46" s="85">
        <v>7.83</v>
      </c>
    </row>
    <row r="47" spans="1:8" ht="25.5">
      <c r="A47" s="56" t="s">
        <v>136</v>
      </c>
      <c r="B47" s="53" t="s">
        <v>137</v>
      </c>
      <c r="C47" s="56" t="s">
        <v>91</v>
      </c>
      <c r="D47" s="57" t="s">
        <v>81</v>
      </c>
      <c r="E47" s="48">
        <f>H47*(1-'Entrada de Dados'!$B$5)</f>
        <v>2.0159199999999999</v>
      </c>
      <c r="F47" s="48">
        <f t="shared" si="0"/>
        <v>6.0477599999999992E-2</v>
      </c>
      <c r="H47" s="85">
        <v>2.2599999999999998</v>
      </c>
    </row>
    <row r="48" spans="1:8" ht="25.5">
      <c r="A48" s="56" t="s">
        <v>138</v>
      </c>
      <c r="B48" s="129" t="s">
        <v>104</v>
      </c>
      <c r="C48" s="56" t="s">
        <v>91</v>
      </c>
      <c r="D48" s="57" t="s">
        <v>139</v>
      </c>
      <c r="E48" s="48">
        <f>H48*(1-'Entrada de Dados'!$B$5)</f>
        <v>15.021280000000001</v>
      </c>
      <c r="F48" s="48">
        <f t="shared" si="0"/>
        <v>22.982558400000002</v>
      </c>
      <c r="H48" s="85">
        <v>16.84</v>
      </c>
    </row>
    <row r="49" spans="1:8" ht="25.5">
      <c r="A49" s="56" t="s">
        <v>140</v>
      </c>
      <c r="B49" s="129" t="s">
        <v>105</v>
      </c>
      <c r="C49" s="56" t="s">
        <v>91</v>
      </c>
      <c r="D49" s="57">
        <v>3.4000000000000002E-2</v>
      </c>
      <c r="E49" s="48">
        <f>H49*(1-'Entrada de Dados'!$B$5)</f>
        <v>5.0933200000000003</v>
      </c>
      <c r="F49" s="48">
        <f t="shared" si="0"/>
        <v>0.17317288000000003</v>
      </c>
      <c r="H49" s="85">
        <v>5.71</v>
      </c>
    </row>
    <row r="50" spans="1:8">
      <c r="A50" s="56" t="s">
        <v>141</v>
      </c>
      <c r="B50" s="129" t="s">
        <v>106</v>
      </c>
      <c r="C50" s="56" t="s">
        <v>34</v>
      </c>
      <c r="D50" s="57" t="s">
        <v>142</v>
      </c>
      <c r="E50" s="48">
        <f>H50*(1-'Entrada de Dados'!$B$5)</f>
        <v>7.9209600000000009</v>
      </c>
      <c r="F50" s="48">
        <f t="shared" si="0"/>
        <v>2.4554976000000002</v>
      </c>
      <c r="H50" s="85">
        <v>8.8800000000000008</v>
      </c>
    </row>
    <row r="51" spans="1:8">
      <c r="A51" s="54">
        <v>9868</v>
      </c>
      <c r="B51" s="53" t="s">
        <v>107</v>
      </c>
      <c r="C51" s="54" t="s">
        <v>34</v>
      </c>
      <c r="D51" s="55" t="s">
        <v>108</v>
      </c>
      <c r="E51" s="48">
        <f>H51*(1-'Entrada de Dados'!$B$5)</f>
        <v>2.1943199999999998</v>
      </c>
      <c r="F51" s="48">
        <f t="shared" si="0"/>
        <v>0.81189839999999991</v>
      </c>
      <c r="H51" s="85">
        <v>2.46</v>
      </c>
    </row>
    <row r="52" spans="1:8">
      <c r="A52" s="54">
        <v>10420</v>
      </c>
      <c r="B52" s="53" t="s">
        <v>109</v>
      </c>
      <c r="C52" s="54" t="s">
        <v>91</v>
      </c>
      <c r="D52" s="55" t="s">
        <v>81</v>
      </c>
      <c r="E52" s="48">
        <f>H52*(1-'Entrada de Dados'!$B$5)</f>
        <v>81.617999999999995</v>
      </c>
      <c r="F52" s="48">
        <f t="shared" si="0"/>
        <v>2.4485399999999999</v>
      </c>
      <c r="H52" s="85">
        <v>91.5</v>
      </c>
    </row>
    <row r="53" spans="1:8" ht="25.5">
      <c r="A53" s="56" t="s">
        <v>143</v>
      </c>
      <c r="B53" s="129" t="s">
        <v>110</v>
      </c>
      <c r="C53" s="56" t="s">
        <v>91</v>
      </c>
      <c r="D53" s="57" t="s">
        <v>81</v>
      </c>
      <c r="E53" s="48">
        <f>H53*(1-'Entrada de Dados'!$B$5)</f>
        <v>36.643360000000001</v>
      </c>
      <c r="F53" s="48">
        <f t="shared" si="0"/>
        <v>1.0993008</v>
      </c>
      <c r="H53" s="85">
        <v>41.08</v>
      </c>
    </row>
    <row r="54" spans="1:8">
      <c r="A54" s="54">
        <v>11753</v>
      </c>
      <c r="B54" s="53" t="s">
        <v>111</v>
      </c>
      <c r="C54" s="54" t="s">
        <v>91</v>
      </c>
      <c r="D54" s="55" t="s">
        <v>81</v>
      </c>
      <c r="E54" s="48">
        <f>H54*(1-'Entrada de Dados'!$B$5)</f>
        <v>16.733920000000001</v>
      </c>
      <c r="F54" s="48">
        <f t="shared" si="0"/>
        <v>0.50201760000000006</v>
      </c>
      <c r="H54" s="85">
        <v>18.760000000000002</v>
      </c>
    </row>
    <row r="55" spans="1:8" ht="25.5">
      <c r="A55" s="56" t="s">
        <v>144</v>
      </c>
      <c r="B55" s="129" t="s">
        <v>112</v>
      </c>
      <c r="C55" s="56" t="s">
        <v>91</v>
      </c>
      <c r="D55" s="57" t="s">
        <v>96</v>
      </c>
      <c r="E55" s="48">
        <f>H55*(1-'Entrada de Dados'!$B$5)</f>
        <v>3.5947600000000004</v>
      </c>
      <c r="F55" s="48">
        <f t="shared" si="0"/>
        <v>0.53921400000000008</v>
      </c>
      <c r="H55" s="85">
        <v>4.03</v>
      </c>
    </row>
    <row r="56" spans="1:8">
      <c r="A56" s="54">
        <v>12296</v>
      </c>
      <c r="B56" s="53" t="s">
        <v>113</v>
      </c>
      <c r="C56" s="54" t="s">
        <v>91</v>
      </c>
      <c r="D56" s="55" t="s">
        <v>96</v>
      </c>
      <c r="E56" s="48">
        <f>H56*(1-'Entrada de Dados'!$B$5)</f>
        <v>1.62344</v>
      </c>
      <c r="F56" s="48">
        <f t="shared" si="0"/>
        <v>0.24351599999999998</v>
      </c>
      <c r="H56" s="85">
        <v>1.82</v>
      </c>
    </row>
    <row r="57" spans="1:8" ht="25.5">
      <c r="A57" s="56" t="s">
        <v>145</v>
      </c>
      <c r="B57" s="53" t="s">
        <v>146</v>
      </c>
      <c r="C57" s="56" t="s">
        <v>91</v>
      </c>
      <c r="D57" s="57" t="s">
        <v>81</v>
      </c>
      <c r="E57" s="48">
        <f>H57*(1-'Entrada de Dados'!$B$5)</f>
        <v>29.899840000000005</v>
      </c>
      <c r="F57" s="48">
        <f t="shared" si="0"/>
        <v>0.8969952000000001</v>
      </c>
      <c r="H57" s="85">
        <v>33.520000000000003</v>
      </c>
    </row>
    <row r="58" spans="1:8">
      <c r="A58" s="159">
        <v>34637</v>
      </c>
      <c r="B58" s="158" t="s">
        <v>114</v>
      </c>
      <c r="C58" s="159" t="s">
        <v>91</v>
      </c>
      <c r="D58" s="160" t="s">
        <v>81</v>
      </c>
      <c r="E58" s="48">
        <f>H58*(1-'Entrada de Dados'!$B$5)</f>
        <v>163.88715999999999</v>
      </c>
      <c r="F58" s="48">
        <f t="shared" si="0"/>
        <v>4.9166147999999996</v>
      </c>
      <c r="H58" s="85">
        <v>183.73</v>
      </c>
    </row>
    <row r="59" spans="1:8">
      <c r="A59" s="161"/>
      <c r="B59" s="73" t="s">
        <v>1166</v>
      </c>
      <c r="C59" s="159" t="s">
        <v>91</v>
      </c>
      <c r="D59" s="161">
        <v>0.5</v>
      </c>
      <c r="E59" s="48">
        <f>H59*(1-'Entrada de Dados'!$B$5)</f>
        <v>92.339839999999995</v>
      </c>
      <c r="F59" s="48">
        <f t="shared" si="0"/>
        <v>46.169919999999998</v>
      </c>
      <c r="H59" s="85">
        <v>103.52</v>
      </c>
    </row>
    <row r="60" spans="1:8">
      <c r="A60" s="318" t="s">
        <v>69</v>
      </c>
      <c r="B60" s="319"/>
      <c r="C60" s="319"/>
      <c r="D60" s="320"/>
      <c r="E60" s="48"/>
      <c r="F60" s="48">
        <f>SUM(F23:F27)</f>
        <v>32.363633199999995</v>
      </c>
    </row>
    <row r="61" spans="1:8">
      <c r="A61" s="304" t="s">
        <v>70</v>
      </c>
      <c r="B61" s="305"/>
      <c r="C61" s="305"/>
      <c r="D61" s="306"/>
      <c r="E61" s="48"/>
      <c r="F61" s="48">
        <f>SUM(F28:F59)</f>
        <v>160.415519192</v>
      </c>
    </row>
    <row r="62" spans="1:8">
      <c r="A62" s="304" t="s">
        <v>71</v>
      </c>
      <c r="B62" s="305"/>
      <c r="C62" s="305"/>
      <c r="D62" s="306"/>
      <c r="E62" s="48"/>
      <c r="F62" s="48">
        <f>F61+F60</f>
        <v>192.77915239200001</v>
      </c>
      <c r="G62" s="128">
        <v>216.12</v>
      </c>
      <c r="H62" s="145">
        <f>G62-F62</f>
        <v>23.34084760799999</v>
      </c>
    </row>
    <row r="65" spans="1:9">
      <c r="A65" s="50"/>
      <c r="B65" s="49" t="e">
        <f>#REF!</f>
        <v>#REF!</v>
      </c>
      <c r="C65" s="50" t="s">
        <v>29</v>
      </c>
      <c r="E65" s="42"/>
      <c r="H65" s="81"/>
    </row>
    <row r="66" spans="1:9">
      <c r="A66" s="45" t="s">
        <v>64</v>
      </c>
      <c r="B66" s="44" t="s">
        <v>65</v>
      </c>
      <c r="C66" s="45" t="s">
        <v>35</v>
      </c>
      <c r="D66" s="45" t="s">
        <v>66</v>
      </c>
      <c r="E66" s="46" t="s">
        <v>67</v>
      </c>
      <c r="F66" s="45" t="s">
        <v>68</v>
      </c>
      <c r="H66" s="82" t="s">
        <v>67</v>
      </c>
    </row>
    <row r="67" spans="1:9">
      <c r="A67" s="58" t="s">
        <v>156</v>
      </c>
      <c r="B67" s="67" t="s">
        <v>157</v>
      </c>
      <c r="C67" s="68" t="s">
        <v>158</v>
      </c>
      <c r="D67" s="163">
        <v>0.11749637506041563</v>
      </c>
      <c r="E67" s="48">
        <f>H67*(1-'Entrada de Dados'!$B$5)</f>
        <v>18.455480000000001</v>
      </c>
      <c r="F67" s="70">
        <f>E67*D67</f>
        <v>2.1684519999999998</v>
      </c>
      <c r="H67" s="83">
        <v>20.69</v>
      </c>
    </row>
    <row r="68" spans="1:9">
      <c r="A68" s="58" t="s">
        <v>156</v>
      </c>
      <c r="B68" s="67" t="s">
        <v>159</v>
      </c>
      <c r="C68" s="68" t="s">
        <v>158</v>
      </c>
      <c r="D68" s="163">
        <v>0.05</v>
      </c>
      <c r="E68" s="48">
        <f>H68*(1-'Entrada de Dados'!$B$5)</f>
        <v>36.910960000000003</v>
      </c>
      <c r="F68" s="70">
        <f>E68*D68</f>
        <v>1.8455480000000002</v>
      </c>
      <c r="H68" s="83">
        <f>H67*2</f>
        <v>41.38</v>
      </c>
    </row>
    <row r="69" spans="1:9">
      <c r="A69" s="318" t="s">
        <v>69</v>
      </c>
      <c r="B69" s="308"/>
      <c r="C69" s="308"/>
      <c r="D69" s="309"/>
      <c r="E69" s="48"/>
      <c r="F69" s="48">
        <f>SUM(F67:F68)</f>
        <v>4.0140000000000002</v>
      </c>
      <c r="H69" s="84"/>
    </row>
    <row r="70" spans="1:9">
      <c r="A70" s="304" t="s">
        <v>70</v>
      </c>
      <c r="B70" s="305"/>
      <c r="C70" s="305"/>
      <c r="D70" s="306"/>
      <c r="E70" s="48"/>
      <c r="F70" s="48">
        <v>0</v>
      </c>
      <c r="H70" s="84"/>
    </row>
    <row r="71" spans="1:9">
      <c r="A71" s="304" t="s">
        <v>71</v>
      </c>
      <c r="B71" s="305"/>
      <c r="C71" s="305"/>
      <c r="D71" s="306"/>
      <c r="E71" s="48"/>
      <c r="F71" s="48">
        <f>F70+F69</f>
        <v>4.0140000000000002</v>
      </c>
      <c r="G71" s="128">
        <v>4.5</v>
      </c>
      <c r="H71" s="162">
        <f>G71-F71</f>
        <v>0.48599999999999977</v>
      </c>
      <c r="I71" s="152"/>
    </row>
    <row r="74" spans="1:9">
      <c r="A74" s="151"/>
      <c r="B74" s="71" t="e">
        <f>#REF!</f>
        <v>#REF!</v>
      </c>
      <c r="C74" s="151" t="s">
        <v>91</v>
      </c>
      <c r="D74" s="51"/>
    </row>
    <row r="75" spans="1:9">
      <c r="A75" s="45" t="s">
        <v>64</v>
      </c>
      <c r="B75" s="72" t="s">
        <v>65</v>
      </c>
      <c r="C75" s="45" t="s">
        <v>35</v>
      </c>
      <c r="D75" s="45" t="s">
        <v>66</v>
      </c>
      <c r="E75" s="45" t="s">
        <v>67</v>
      </c>
      <c r="F75" s="45" t="s">
        <v>68</v>
      </c>
    </row>
    <row r="76" spans="1:9" ht="25.5">
      <c r="A76" s="56" t="s">
        <v>580</v>
      </c>
      <c r="B76" s="53" t="s">
        <v>581</v>
      </c>
      <c r="C76" s="56" t="s">
        <v>582</v>
      </c>
      <c r="D76" s="56">
        <v>1</v>
      </c>
      <c r="E76" s="48">
        <f>H76*(1-'Entrada de Dados'!$B$5)</f>
        <v>8.358039999999999</v>
      </c>
      <c r="F76" s="48">
        <f t="shared" ref="F76:F81" si="1">ROUND(E76*D76,2)</f>
        <v>8.36</v>
      </c>
      <c r="H76" s="86">
        <v>9.3699999999999992</v>
      </c>
    </row>
    <row r="77" spans="1:9">
      <c r="A77" s="54">
        <v>88316</v>
      </c>
      <c r="B77" s="52" t="s">
        <v>61</v>
      </c>
      <c r="C77" s="54" t="s">
        <v>62</v>
      </c>
      <c r="D77" s="54">
        <v>1</v>
      </c>
      <c r="E77" s="48">
        <f>H77*(1-'Entrada de Dados'!$B$5)</f>
        <v>8.1796400000000009</v>
      </c>
      <c r="F77" s="48">
        <f t="shared" si="1"/>
        <v>8.18</v>
      </c>
      <c r="H77" s="86">
        <v>9.17</v>
      </c>
    </row>
    <row r="78" spans="1:9" ht="25.5">
      <c r="A78" s="56" t="s">
        <v>583</v>
      </c>
      <c r="B78" s="129" t="s">
        <v>160</v>
      </c>
      <c r="C78" s="56" t="s">
        <v>584</v>
      </c>
      <c r="D78" s="56" t="s">
        <v>585</v>
      </c>
      <c r="E78" s="48">
        <f>H78*(1-'Entrada de Dados'!$B$5)</f>
        <v>3.3806799999999999</v>
      </c>
      <c r="F78" s="48">
        <f t="shared" si="1"/>
        <v>3.38</v>
      </c>
      <c r="H78" s="86">
        <v>3.79</v>
      </c>
    </row>
    <row r="79" spans="1:9">
      <c r="A79" s="54">
        <v>3148</v>
      </c>
      <c r="B79" s="52" t="s">
        <v>161</v>
      </c>
      <c r="C79" s="54" t="s">
        <v>91</v>
      </c>
      <c r="D79" s="54">
        <v>0.219</v>
      </c>
      <c r="E79" s="48">
        <f>H79*(1-'Entrada de Dados'!$B$5)</f>
        <v>7.7871600000000001</v>
      </c>
      <c r="F79" s="48">
        <f t="shared" si="1"/>
        <v>1.71</v>
      </c>
      <c r="H79" s="86">
        <v>8.73</v>
      </c>
    </row>
    <row r="80" spans="1:9">
      <c r="A80" s="54">
        <v>3907</v>
      </c>
      <c r="B80" s="52" t="s">
        <v>162</v>
      </c>
      <c r="C80" s="54" t="s">
        <v>91</v>
      </c>
      <c r="D80" s="54">
        <v>1</v>
      </c>
      <c r="E80" s="48">
        <f>H80*(1-'Entrada de Dados'!$B$5)</f>
        <v>1.72156</v>
      </c>
      <c r="F80" s="48">
        <f t="shared" si="1"/>
        <v>1.72</v>
      </c>
      <c r="H80" s="86">
        <v>1.93</v>
      </c>
    </row>
    <row r="81" spans="1:8" ht="25.5">
      <c r="A81" s="56" t="s">
        <v>586</v>
      </c>
      <c r="B81" s="129" t="s">
        <v>163</v>
      </c>
      <c r="C81" s="56" t="s">
        <v>584</v>
      </c>
      <c r="D81" s="56" t="s">
        <v>585</v>
      </c>
      <c r="E81" s="48">
        <f>H81*(1-'Entrada de Dados'!$B$5)</f>
        <v>7.4928000000000008</v>
      </c>
      <c r="F81" s="48">
        <f t="shared" si="1"/>
        <v>7.49</v>
      </c>
      <c r="H81" s="86">
        <v>8.4</v>
      </c>
    </row>
    <row r="82" spans="1:8">
      <c r="A82" s="54">
        <v>1380</v>
      </c>
      <c r="B82" s="52" t="s">
        <v>165</v>
      </c>
      <c r="C82" s="54" t="s">
        <v>88</v>
      </c>
      <c r="D82" s="54" t="s">
        <v>166</v>
      </c>
      <c r="E82" s="48">
        <f>H82*(1-'Entrada de Dados'!$B$5)</f>
        <v>2.4084000000000003</v>
      </c>
      <c r="F82" s="48">
        <f>ROUND(E82*D82,2)</f>
        <v>0.35</v>
      </c>
      <c r="H82" s="86">
        <v>2.7</v>
      </c>
    </row>
    <row r="83" spans="1:8" ht="25.5">
      <c r="A83" s="56" t="s">
        <v>587</v>
      </c>
      <c r="B83" s="129" t="s">
        <v>167</v>
      </c>
      <c r="C83" s="56" t="s">
        <v>584</v>
      </c>
      <c r="D83" s="56" t="s">
        <v>588</v>
      </c>
      <c r="E83" s="48">
        <f>H83*(1-'Entrada de Dados'!$B$5)</f>
        <v>6.1101999999999999</v>
      </c>
      <c r="F83" s="48">
        <f>ROUND(E83*D83,2)</f>
        <v>12.22</v>
      </c>
      <c r="H83" s="86">
        <v>6.85</v>
      </c>
    </row>
    <row r="84" spans="1:8">
      <c r="A84" s="54">
        <v>6138</v>
      </c>
      <c r="B84" s="52" t="s">
        <v>168</v>
      </c>
      <c r="C84" s="54" t="s">
        <v>91</v>
      </c>
      <c r="D84" s="54">
        <v>1</v>
      </c>
      <c r="E84" s="48">
        <f>H84*(1-'Entrada de Dados'!$B$5)</f>
        <v>2.4351600000000002</v>
      </c>
      <c r="F84" s="48">
        <f>ROUND(E84*D84,2)</f>
        <v>2.44</v>
      </c>
      <c r="H84" s="86">
        <v>2.73</v>
      </c>
    </row>
    <row r="85" spans="1:8" ht="25.5">
      <c r="A85" s="56" t="s">
        <v>589</v>
      </c>
      <c r="B85" s="129" t="s">
        <v>169</v>
      </c>
      <c r="C85" s="56" t="s">
        <v>584</v>
      </c>
      <c r="D85" s="56" t="s">
        <v>585</v>
      </c>
      <c r="E85" s="48">
        <f>H85*(1-'Entrada de Dados'!$B$5)</f>
        <v>178.04319999999998</v>
      </c>
      <c r="F85" s="48">
        <f>ROUND(E85*D85,2)</f>
        <v>178.04</v>
      </c>
      <c r="H85" s="86">
        <v>199.6</v>
      </c>
    </row>
    <row r="86" spans="1:8">
      <c r="A86" s="304" t="s">
        <v>69</v>
      </c>
      <c r="B86" s="305"/>
      <c r="C86" s="305"/>
      <c r="D86" s="306"/>
      <c r="E86" s="58"/>
      <c r="F86" s="48">
        <f>SUM(F76:F77)</f>
        <v>16.54</v>
      </c>
    </row>
    <row r="87" spans="1:8">
      <c r="A87" s="304" t="s">
        <v>70</v>
      </c>
      <c r="B87" s="305"/>
      <c r="C87" s="305"/>
      <c r="D87" s="306"/>
      <c r="E87" s="58"/>
      <c r="F87" s="48">
        <f>SUM(F78:F85)</f>
        <v>207.35</v>
      </c>
    </row>
    <row r="88" spans="1:8">
      <c r="A88" s="304" t="s">
        <v>71</v>
      </c>
      <c r="B88" s="305"/>
      <c r="C88" s="305"/>
      <c r="D88" s="306"/>
      <c r="E88" s="58"/>
      <c r="F88" s="48">
        <f>F87+F86</f>
        <v>223.89</v>
      </c>
      <c r="G88" s="128">
        <v>251</v>
      </c>
      <c r="H88" s="145"/>
    </row>
    <row r="91" spans="1:8">
      <c r="A91" s="50" t="s">
        <v>758</v>
      </c>
      <c r="B91" s="49" t="e">
        <f>#REF!</f>
        <v>#REF!</v>
      </c>
      <c r="C91" s="50" t="s">
        <v>590</v>
      </c>
      <c r="D91" s="51"/>
      <c r="E91" s="42"/>
      <c r="H91" s="81"/>
    </row>
    <row r="92" spans="1:8">
      <c r="A92" s="45" t="s">
        <v>64</v>
      </c>
      <c r="B92" s="44" t="s">
        <v>65</v>
      </c>
      <c r="C92" s="45" t="s">
        <v>35</v>
      </c>
      <c r="D92" s="45" t="s">
        <v>66</v>
      </c>
      <c r="E92" s="46" t="s">
        <v>67</v>
      </c>
      <c r="F92" s="45" t="s">
        <v>68</v>
      </c>
      <c r="H92" s="82" t="s">
        <v>67</v>
      </c>
    </row>
    <row r="93" spans="1:8">
      <c r="A93" s="54">
        <v>88264</v>
      </c>
      <c r="B93" s="52" t="s">
        <v>74</v>
      </c>
      <c r="C93" s="54" t="s">
        <v>62</v>
      </c>
      <c r="D93" s="54">
        <v>24</v>
      </c>
      <c r="E93" s="48">
        <f>H93*(1-'Entrada de Dados'!$B$5)</f>
        <v>10.32044</v>
      </c>
      <c r="F93" s="48">
        <f>E93*D93</f>
        <v>247.69056</v>
      </c>
      <c r="H93" s="84">
        <v>11.57</v>
      </c>
    </row>
    <row r="94" spans="1:8">
      <c r="A94" s="54">
        <v>88316</v>
      </c>
      <c r="B94" s="52" t="s">
        <v>61</v>
      </c>
      <c r="C94" s="54" t="s">
        <v>62</v>
      </c>
      <c r="D94" s="54">
        <v>24</v>
      </c>
      <c r="E94" s="48">
        <f>H94*(1-'Entrada de Dados'!$B$5)</f>
        <v>8.1796400000000009</v>
      </c>
      <c r="F94" s="48">
        <f t="shared" ref="F94:F106" si="2">E94*D94</f>
        <v>196.31136000000004</v>
      </c>
      <c r="H94" s="84">
        <v>9.17</v>
      </c>
    </row>
    <row r="95" spans="1:8">
      <c r="A95" s="54">
        <v>392</v>
      </c>
      <c r="B95" s="52" t="s">
        <v>170</v>
      </c>
      <c r="C95" s="54" t="s">
        <v>91</v>
      </c>
      <c r="D95" s="54">
        <v>1</v>
      </c>
      <c r="E95" s="48">
        <f>H95*(1-'Entrada de Dados'!$B$5)</f>
        <v>0.54412000000000005</v>
      </c>
      <c r="F95" s="48">
        <f t="shared" si="2"/>
        <v>0.54412000000000005</v>
      </c>
      <c r="H95" s="84">
        <v>0.61</v>
      </c>
    </row>
    <row r="96" spans="1:8" ht="38.25">
      <c r="A96" s="56" t="s">
        <v>759</v>
      </c>
      <c r="B96" s="53" t="s">
        <v>760</v>
      </c>
      <c r="C96" s="56" t="s">
        <v>594</v>
      </c>
      <c r="D96" s="56" t="s">
        <v>761</v>
      </c>
      <c r="E96" s="48">
        <f>H96*(1-'Entrada de Dados'!$B$5)</f>
        <v>5.8515199999999998</v>
      </c>
      <c r="F96" s="48">
        <f t="shared" si="2"/>
        <v>117.0304</v>
      </c>
      <c r="H96" s="84">
        <v>6.56</v>
      </c>
    </row>
    <row r="97" spans="1:8">
      <c r="A97" s="54">
        <v>1875</v>
      </c>
      <c r="B97" s="52" t="s">
        <v>171</v>
      </c>
      <c r="C97" s="54" t="s">
        <v>91</v>
      </c>
      <c r="D97" s="54">
        <v>2</v>
      </c>
      <c r="E97" s="48">
        <f>H97*(1-'Entrada de Dados'!$B$5)</f>
        <v>3.9426399999999999</v>
      </c>
      <c r="F97" s="48">
        <f t="shared" si="2"/>
        <v>7.8852799999999998</v>
      </c>
      <c r="H97" s="84">
        <v>4.42</v>
      </c>
    </row>
    <row r="98" spans="1:8">
      <c r="A98" s="54">
        <v>2673</v>
      </c>
      <c r="B98" s="52" t="s">
        <v>172</v>
      </c>
      <c r="C98" s="54" t="s">
        <v>34</v>
      </c>
      <c r="D98" s="54">
        <v>12</v>
      </c>
      <c r="E98" s="48">
        <f>H98*(1-'Entrada de Dados'!$B$5)</f>
        <v>1.2042000000000002</v>
      </c>
      <c r="F98" s="48">
        <f t="shared" si="2"/>
        <v>14.450400000000002</v>
      </c>
      <c r="H98" s="85">
        <v>1.35</v>
      </c>
    </row>
    <row r="99" spans="1:8">
      <c r="A99" s="54">
        <v>3406</v>
      </c>
      <c r="B99" s="52" t="s">
        <v>173</v>
      </c>
      <c r="C99" s="54" t="s">
        <v>91</v>
      </c>
      <c r="D99" s="54">
        <v>4</v>
      </c>
      <c r="E99" s="48">
        <f>H99*(1-'Entrada de Dados'!$B$5)</f>
        <v>13.9152</v>
      </c>
      <c r="F99" s="48">
        <f t="shared" si="2"/>
        <v>55.660800000000002</v>
      </c>
      <c r="H99" s="85">
        <v>15.6</v>
      </c>
    </row>
    <row r="100" spans="1:8" ht="25.5">
      <c r="A100" s="56" t="s">
        <v>762</v>
      </c>
      <c r="B100" s="53" t="s">
        <v>763</v>
      </c>
      <c r="C100" s="56" t="s">
        <v>594</v>
      </c>
      <c r="D100" s="56" t="s">
        <v>764</v>
      </c>
      <c r="E100" s="48">
        <f>H100*(1-'Entrada de Dados'!$B$5)</f>
        <v>27.901760000000003</v>
      </c>
      <c r="F100" s="48">
        <f t="shared" si="2"/>
        <v>167.41056000000003</v>
      </c>
      <c r="H100" s="85">
        <v>31.28</v>
      </c>
    </row>
    <row r="101" spans="1:8" ht="38.25">
      <c r="A101" s="56" t="s">
        <v>765</v>
      </c>
      <c r="B101" s="53" t="s">
        <v>766</v>
      </c>
      <c r="C101" s="56" t="s">
        <v>594</v>
      </c>
      <c r="D101" s="56" t="s">
        <v>588</v>
      </c>
      <c r="E101" s="48">
        <f>H101*(1-'Entrada de Dados'!$B$5)</f>
        <v>52.681520000000006</v>
      </c>
      <c r="F101" s="48">
        <f t="shared" si="2"/>
        <v>105.36304000000001</v>
      </c>
      <c r="H101" s="85">
        <v>59.06</v>
      </c>
    </row>
    <row r="102" spans="1:8">
      <c r="A102" s="54">
        <v>12056</v>
      </c>
      <c r="B102" s="52" t="s">
        <v>174</v>
      </c>
      <c r="C102" s="54" t="s">
        <v>34</v>
      </c>
      <c r="D102" s="54">
        <v>1</v>
      </c>
      <c r="E102" s="48">
        <f>H102*(1-'Entrada de Dados'!$B$5)</f>
        <v>7.2519600000000004</v>
      </c>
      <c r="F102" s="48">
        <f t="shared" si="2"/>
        <v>7.2519600000000004</v>
      </c>
      <c r="H102" s="85">
        <v>8.1300000000000008</v>
      </c>
    </row>
    <row r="103" spans="1:8">
      <c r="A103" s="54">
        <v>12092</v>
      </c>
      <c r="B103" s="52" t="s">
        <v>175</v>
      </c>
      <c r="C103" s="54" t="s">
        <v>91</v>
      </c>
      <c r="D103" s="54">
        <v>1</v>
      </c>
      <c r="E103" s="48">
        <f>H103*(1-'Entrada de Dados'!$B$5)</f>
        <v>16.26116</v>
      </c>
      <c r="F103" s="48">
        <f t="shared" si="2"/>
        <v>16.26116</v>
      </c>
      <c r="H103" s="85">
        <v>18.23</v>
      </c>
    </row>
    <row r="104" spans="1:8">
      <c r="A104" s="54">
        <v>12346</v>
      </c>
      <c r="B104" s="52" t="s">
        <v>176</v>
      </c>
      <c r="C104" s="54" t="s">
        <v>91</v>
      </c>
      <c r="D104" s="54">
        <v>3</v>
      </c>
      <c r="E104" s="48">
        <f>H104*(1-'Entrada de Dados'!$B$5)</f>
        <v>7.9388000000000005</v>
      </c>
      <c r="F104" s="48">
        <f t="shared" si="2"/>
        <v>23.816400000000002</v>
      </c>
      <c r="H104" s="85">
        <v>8.9</v>
      </c>
    </row>
    <row r="105" spans="1:8">
      <c r="A105" s="54">
        <v>12353</v>
      </c>
      <c r="B105" s="52" t="s">
        <v>177</v>
      </c>
      <c r="C105" s="54" t="s">
        <v>91</v>
      </c>
      <c r="D105" s="54">
        <v>4</v>
      </c>
      <c r="E105" s="48">
        <f>H105*(1-'Entrada de Dados'!$B$5)</f>
        <v>1.88212</v>
      </c>
      <c r="F105" s="48">
        <f t="shared" si="2"/>
        <v>7.5284800000000001</v>
      </c>
      <c r="H105" s="85">
        <v>2.11</v>
      </c>
    </row>
    <row r="106" spans="1:8">
      <c r="A106" s="54">
        <v>12365</v>
      </c>
      <c r="B106" s="52" t="s">
        <v>178</v>
      </c>
      <c r="C106" s="54" t="s">
        <v>91</v>
      </c>
      <c r="D106" s="54">
        <v>4</v>
      </c>
      <c r="E106" s="48">
        <f>H106*(1-'Entrada de Dados'!$B$5)</f>
        <v>4.4689199999999998</v>
      </c>
      <c r="F106" s="48">
        <f t="shared" si="2"/>
        <v>17.875679999999999</v>
      </c>
      <c r="H106" s="85">
        <v>5.01</v>
      </c>
    </row>
    <row r="107" spans="1:8">
      <c r="A107" s="304" t="s">
        <v>69</v>
      </c>
      <c r="B107" s="305"/>
      <c r="C107" s="305"/>
      <c r="D107" s="306"/>
      <c r="E107" s="58"/>
      <c r="F107" s="48">
        <f>SUM(F93:F94)</f>
        <v>444.00192000000004</v>
      </c>
    </row>
    <row r="108" spans="1:8">
      <c r="A108" s="304" t="s">
        <v>70</v>
      </c>
      <c r="B108" s="305"/>
      <c r="C108" s="305"/>
      <c r="D108" s="306"/>
      <c r="E108" s="58"/>
      <c r="F108" s="48">
        <f>SUM(F95:F106)</f>
        <v>541.07828000000006</v>
      </c>
    </row>
    <row r="109" spans="1:8">
      <c r="A109" s="304" t="s">
        <v>71</v>
      </c>
      <c r="B109" s="305"/>
      <c r="C109" s="305"/>
      <c r="D109" s="306"/>
      <c r="E109" s="58"/>
      <c r="F109" s="48">
        <f>F108+F107</f>
        <v>985.0802000000001</v>
      </c>
      <c r="G109" s="128">
        <v>1104.3499999999999</v>
      </c>
      <c r="H109" s="145">
        <f>G109-F109</f>
        <v>119.2697999999998</v>
      </c>
    </row>
    <row r="112" spans="1:8" ht="38.25">
      <c r="A112" s="50" t="s">
        <v>767</v>
      </c>
      <c r="B112" s="49" t="s">
        <v>768</v>
      </c>
      <c r="C112" s="50" t="s">
        <v>579</v>
      </c>
      <c r="D112" s="51"/>
    </row>
    <row r="113" spans="1:9">
      <c r="A113" s="45" t="s">
        <v>64</v>
      </c>
      <c r="B113" s="44" t="s">
        <v>65</v>
      </c>
      <c r="C113" s="45" t="s">
        <v>35</v>
      </c>
      <c r="D113" s="45" t="s">
        <v>66</v>
      </c>
      <c r="E113" s="46" t="s">
        <v>67</v>
      </c>
      <c r="F113" s="45" t="s">
        <v>68</v>
      </c>
      <c r="H113" s="82" t="s">
        <v>67</v>
      </c>
    </row>
    <row r="114" spans="1:9">
      <c r="A114" s="54">
        <v>88262</v>
      </c>
      <c r="B114" s="52" t="s">
        <v>72</v>
      </c>
      <c r="C114" s="54" t="s">
        <v>62</v>
      </c>
      <c r="D114" s="169" t="s">
        <v>179</v>
      </c>
      <c r="E114" s="48">
        <f>H114*(1-'Entrada de Dados'!$B$5)</f>
        <v>10.32044</v>
      </c>
      <c r="F114" s="48">
        <f>E114*D114</f>
        <v>8.2563519999999997</v>
      </c>
      <c r="H114" s="84">
        <v>11.57</v>
      </c>
    </row>
    <row r="115" spans="1:9">
      <c r="A115" s="54">
        <v>88310</v>
      </c>
      <c r="B115" s="52" t="s">
        <v>180</v>
      </c>
      <c r="C115" s="54" t="s">
        <v>62</v>
      </c>
      <c r="D115" s="169">
        <v>0.3</v>
      </c>
      <c r="E115" s="48">
        <f>H115*(1-'Entrada de Dados'!$B$5)</f>
        <v>10.32044</v>
      </c>
      <c r="F115" s="48">
        <f t="shared" ref="F115:F121" si="3">E115*D115</f>
        <v>3.0961319999999999</v>
      </c>
      <c r="H115" s="84">
        <v>11.57</v>
      </c>
    </row>
    <row r="116" spans="1:9">
      <c r="A116" s="54">
        <v>88316</v>
      </c>
      <c r="B116" s="52" t="s">
        <v>61</v>
      </c>
      <c r="C116" s="54" t="s">
        <v>62</v>
      </c>
      <c r="D116" s="170" t="s">
        <v>73</v>
      </c>
      <c r="E116" s="48">
        <f>H116*(1-'Entrada de Dados'!$B$5)</f>
        <v>8.1796400000000009</v>
      </c>
      <c r="F116" s="48">
        <f t="shared" si="3"/>
        <v>7.7706580000000001</v>
      </c>
      <c r="H116" s="84">
        <v>9.17</v>
      </c>
    </row>
    <row r="117" spans="1:9">
      <c r="A117" s="54">
        <v>1106</v>
      </c>
      <c r="B117" s="52" t="s">
        <v>182</v>
      </c>
      <c r="C117" s="54" t="s">
        <v>88</v>
      </c>
      <c r="D117" s="169" t="s">
        <v>183</v>
      </c>
      <c r="E117" s="48">
        <f>H117*(1-'Entrada de Dados'!$B$5)</f>
        <v>0.44600000000000001</v>
      </c>
      <c r="F117" s="48">
        <f t="shared" si="3"/>
        <v>0.2676</v>
      </c>
      <c r="H117" s="84">
        <v>0.5</v>
      </c>
    </row>
    <row r="118" spans="1:9" ht="25.5">
      <c r="A118" s="56" t="s">
        <v>769</v>
      </c>
      <c r="B118" s="129" t="s">
        <v>1167</v>
      </c>
      <c r="C118" s="56" t="s">
        <v>584</v>
      </c>
      <c r="D118" s="156" t="s">
        <v>770</v>
      </c>
      <c r="E118" s="48">
        <f>H118*(1-'Entrada de Dados'!$B$5)</f>
        <v>21.559640000000002</v>
      </c>
      <c r="F118" s="48">
        <f t="shared" si="3"/>
        <v>4.8999175938280004</v>
      </c>
      <c r="H118" s="84">
        <v>24.17</v>
      </c>
    </row>
    <row r="119" spans="1:9" ht="25.5">
      <c r="A119" s="56" t="s">
        <v>595</v>
      </c>
      <c r="B119" s="129" t="s">
        <v>194</v>
      </c>
      <c r="C119" s="56" t="s">
        <v>594</v>
      </c>
      <c r="D119" s="156" t="s">
        <v>772</v>
      </c>
      <c r="E119" s="48">
        <f>H119*(1-'Entrada de Dados'!$B$5)</f>
        <v>5.2895599999999998</v>
      </c>
      <c r="F119" s="48">
        <f t="shared" si="3"/>
        <v>8.357504800000001</v>
      </c>
      <c r="H119" s="85">
        <v>5.93</v>
      </c>
    </row>
    <row r="120" spans="1:9">
      <c r="A120" s="54">
        <v>5061</v>
      </c>
      <c r="B120" s="52" t="s">
        <v>184</v>
      </c>
      <c r="C120" s="54" t="s">
        <v>88</v>
      </c>
      <c r="D120" s="169" t="s">
        <v>96</v>
      </c>
      <c r="E120" s="48">
        <f>H120*(1-'Entrada de Dados'!$B$5)</f>
        <v>7.5819999999999999</v>
      </c>
      <c r="F120" s="48">
        <f t="shared" si="3"/>
        <v>1.1373</v>
      </c>
      <c r="H120" s="85">
        <v>8.5</v>
      </c>
    </row>
    <row r="121" spans="1:9">
      <c r="A121" s="54">
        <v>5333</v>
      </c>
      <c r="B121" s="52" t="s">
        <v>185</v>
      </c>
      <c r="C121" s="54" t="s">
        <v>186</v>
      </c>
      <c r="D121" s="169" t="s">
        <v>187</v>
      </c>
      <c r="E121" s="48">
        <f>H121*(1-'Entrada de Dados'!$B$5)</f>
        <v>14.0044</v>
      </c>
      <c r="F121" s="48">
        <f t="shared" si="3"/>
        <v>0.3080968</v>
      </c>
      <c r="H121" s="85">
        <v>15.7</v>
      </c>
    </row>
    <row r="122" spans="1:9">
      <c r="A122" s="304" t="s">
        <v>69</v>
      </c>
      <c r="B122" s="305"/>
      <c r="C122" s="305"/>
      <c r="D122" s="306"/>
      <c r="E122" s="58"/>
      <c r="F122" s="48">
        <f>SUM(F114:F116)</f>
        <v>19.123142000000001</v>
      </c>
    </row>
    <row r="123" spans="1:9">
      <c r="A123" s="304" t="s">
        <v>70</v>
      </c>
      <c r="B123" s="305"/>
      <c r="C123" s="305"/>
      <c r="D123" s="306"/>
      <c r="E123" s="58"/>
      <c r="F123" s="48">
        <f>SUM(F117:F121)</f>
        <v>14.970419193828</v>
      </c>
    </row>
    <row r="124" spans="1:9">
      <c r="A124" s="304" t="s">
        <v>71</v>
      </c>
      <c r="B124" s="305"/>
      <c r="C124" s="305"/>
      <c r="D124" s="306"/>
      <c r="E124" s="58"/>
      <c r="F124" s="48">
        <f>F123+F122</f>
        <v>34.093561193828002</v>
      </c>
      <c r="G124" s="128">
        <v>38.22</v>
      </c>
      <c r="H124" s="145">
        <f>G124-F124</f>
        <v>4.126438806171997</v>
      </c>
      <c r="I124" s="152"/>
    </row>
    <row r="127" spans="1:9" ht="25.5">
      <c r="A127" s="50" t="s">
        <v>773</v>
      </c>
      <c r="B127" s="49" t="s">
        <v>774</v>
      </c>
      <c r="C127" s="50" t="s">
        <v>579</v>
      </c>
      <c r="D127" s="51"/>
    </row>
    <row r="128" spans="1:9">
      <c r="A128" s="45" t="s">
        <v>64</v>
      </c>
      <c r="B128" s="44" t="s">
        <v>65</v>
      </c>
      <c r="C128" s="45" t="s">
        <v>35</v>
      </c>
      <c r="D128" s="45" t="s">
        <v>66</v>
      </c>
      <c r="E128" s="46" t="s">
        <v>67</v>
      </c>
      <c r="F128" s="45" t="s">
        <v>68</v>
      </c>
    </row>
    <row r="129" spans="1:9">
      <c r="A129" s="54">
        <v>88262</v>
      </c>
      <c r="B129" s="52" t="s">
        <v>72</v>
      </c>
      <c r="C129" s="54" t="s">
        <v>62</v>
      </c>
      <c r="D129" s="54" t="s">
        <v>188</v>
      </c>
      <c r="E129" s="48">
        <f>H129*(1-'Entrada de Dados'!$B$5)</f>
        <v>10.32044</v>
      </c>
      <c r="F129" s="48">
        <f t="shared" ref="F129:F134" si="4">E129*D129</f>
        <v>1.032044</v>
      </c>
      <c r="H129" s="85">
        <v>11.57</v>
      </c>
    </row>
    <row r="130" spans="1:9">
      <c r="A130" s="54">
        <v>88316</v>
      </c>
      <c r="B130" s="52" t="s">
        <v>61</v>
      </c>
      <c r="C130" s="54" t="s">
        <v>62</v>
      </c>
      <c r="D130" s="54" t="s">
        <v>188</v>
      </c>
      <c r="E130" s="48">
        <f>H130*(1-'Entrada de Dados'!$B$5)</f>
        <v>8.1796400000000009</v>
      </c>
      <c r="F130" s="48">
        <f t="shared" si="4"/>
        <v>0.81796400000000014</v>
      </c>
      <c r="H130" s="85">
        <v>9.17</v>
      </c>
    </row>
    <row r="131" spans="1:9">
      <c r="A131" s="54">
        <v>337</v>
      </c>
      <c r="B131" s="52" t="s">
        <v>189</v>
      </c>
      <c r="C131" s="54" t="s">
        <v>88</v>
      </c>
      <c r="D131" s="54">
        <v>1.8800000000000001E-2</v>
      </c>
      <c r="E131" s="48">
        <f>H131*(1-'Entrada de Dados'!$B$5)</f>
        <v>8.0280000000000005</v>
      </c>
      <c r="F131" s="48">
        <f t="shared" si="4"/>
        <v>0.15092640000000002</v>
      </c>
      <c r="H131" s="85">
        <v>9</v>
      </c>
    </row>
    <row r="132" spans="1:9" ht="25.5">
      <c r="A132" s="56" t="s">
        <v>595</v>
      </c>
      <c r="B132" s="129" t="s">
        <v>194</v>
      </c>
      <c r="C132" s="56" t="s">
        <v>594</v>
      </c>
      <c r="D132" s="56" t="s">
        <v>775</v>
      </c>
      <c r="E132" s="48">
        <f>H132*(1-'Entrada de Dados'!$B$5)</f>
        <v>5.2895599999999998</v>
      </c>
      <c r="F132" s="48">
        <f t="shared" si="4"/>
        <v>1.9042415999999998</v>
      </c>
      <c r="H132" s="85">
        <v>5.93</v>
      </c>
    </row>
    <row r="133" spans="1:9">
      <c r="A133" s="54">
        <v>5061</v>
      </c>
      <c r="B133" s="52" t="s">
        <v>184</v>
      </c>
      <c r="C133" s="54" t="s">
        <v>88</v>
      </c>
      <c r="D133" s="54" t="s">
        <v>191</v>
      </c>
      <c r="E133" s="48">
        <f>H133*(1-'Entrada de Dados'!$B$5)</f>
        <v>7.5819999999999999</v>
      </c>
      <c r="F133" s="48">
        <f t="shared" si="4"/>
        <v>7.5819999999999999E-2</v>
      </c>
      <c r="H133" s="85">
        <v>8.5</v>
      </c>
    </row>
    <row r="134" spans="1:9" ht="25.5">
      <c r="A134" s="56" t="s">
        <v>776</v>
      </c>
      <c r="B134" s="53" t="s">
        <v>777</v>
      </c>
      <c r="C134" s="56" t="s">
        <v>594</v>
      </c>
      <c r="D134" s="56" t="s">
        <v>778</v>
      </c>
      <c r="E134" s="48">
        <f>H134*(1-'Entrada de Dados'!$B$5)</f>
        <v>4.8881600000000001</v>
      </c>
      <c r="F134" s="48">
        <f t="shared" si="4"/>
        <v>1.5642112000000001</v>
      </c>
      <c r="H134" s="85">
        <v>5.48</v>
      </c>
    </row>
    <row r="135" spans="1:9">
      <c r="A135" s="304" t="s">
        <v>69</v>
      </c>
      <c r="B135" s="305"/>
      <c r="C135" s="305"/>
      <c r="D135" s="306"/>
      <c r="E135" s="58"/>
      <c r="F135" s="48">
        <f>SUM(F129:F130)</f>
        <v>1.8500080000000001</v>
      </c>
    </row>
    <row r="136" spans="1:9">
      <c r="A136" s="304" t="s">
        <v>70</v>
      </c>
      <c r="B136" s="305"/>
      <c r="C136" s="305"/>
      <c r="D136" s="306"/>
      <c r="E136" s="58"/>
      <c r="F136" s="48">
        <f>SUM(F131:F134)</f>
        <v>3.6951991999999994</v>
      </c>
    </row>
    <row r="137" spans="1:9">
      <c r="A137" s="304" t="s">
        <v>71</v>
      </c>
      <c r="B137" s="305"/>
      <c r="C137" s="305"/>
      <c r="D137" s="306"/>
      <c r="E137" s="58"/>
      <c r="F137" s="48">
        <f>F136+F135</f>
        <v>5.5452071999999992</v>
      </c>
      <c r="G137" s="128">
        <v>6.22</v>
      </c>
      <c r="H137" s="145">
        <f>G137-F137</f>
        <v>0.67479280000000053</v>
      </c>
      <c r="I137" s="153"/>
    </row>
    <row r="140" spans="1:9">
      <c r="A140" s="50" t="s">
        <v>197</v>
      </c>
      <c r="B140" s="49" t="e">
        <f>#REF!</f>
        <v>#REF!</v>
      </c>
      <c r="C140" s="50" t="s">
        <v>579</v>
      </c>
      <c r="D140" s="51"/>
    </row>
    <row r="141" spans="1:9">
      <c r="A141" s="45" t="s">
        <v>64</v>
      </c>
      <c r="B141" s="44" t="s">
        <v>65</v>
      </c>
      <c r="C141" s="45" t="s">
        <v>35</v>
      </c>
      <c r="D141" s="45" t="s">
        <v>66</v>
      </c>
      <c r="E141" s="46" t="s">
        <v>67</v>
      </c>
      <c r="F141" s="45" t="s">
        <v>68</v>
      </c>
      <c r="H141" s="82" t="s">
        <v>67</v>
      </c>
    </row>
    <row r="142" spans="1:9" ht="25.5">
      <c r="A142" s="74" t="s">
        <v>591</v>
      </c>
      <c r="B142" s="73" t="s">
        <v>192</v>
      </c>
      <c r="C142" s="74" t="s">
        <v>592</v>
      </c>
      <c r="D142" s="75">
        <v>0.01</v>
      </c>
      <c r="E142" s="48">
        <f>H142*(1-'Entrada de Dados'!$B$5)</f>
        <v>219.29820000000001</v>
      </c>
      <c r="F142" s="48">
        <f>E142*D142</f>
        <v>2.1929820000000002</v>
      </c>
      <c r="H142" s="84">
        <v>245.85</v>
      </c>
    </row>
    <row r="143" spans="1:9">
      <c r="A143" s="74">
        <v>88262</v>
      </c>
      <c r="B143" s="73" t="s">
        <v>72</v>
      </c>
      <c r="C143" s="74" t="s">
        <v>62</v>
      </c>
      <c r="D143" s="75">
        <v>1</v>
      </c>
      <c r="E143" s="48">
        <f>H143*(1-'Entrada de Dados'!$B$5)</f>
        <v>10.32044</v>
      </c>
      <c r="F143" s="48">
        <f t="shared" ref="F143:F148" si="5">E143*D143</f>
        <v>10.32044</v>
      </c>
      <c r="H143" s="84">
        <v>11.57</v>
      </c>
    </row>
    <row r="144" spans="1:9">
      <c r="A144" s="74">
        <v>88316</v>
      </c>
      <c r="B144" s="73" t="s">
        <v>61</v>
      </c>
      <c r="C144" s="74" t="s">
        <v>62</v>
      </c>
      <c r="D144" s="75">
        <v>2</v>
      </c>
      <c r="E144" s="48">
        <f>H144*(1-'Entrada de Dados'!$B$5)</f>
        <v>8.1796400000000009</v>
      </c>
      <c r="F144" s="48">
        <f t="shared" si="5"/>
        <v>16.359280000000002</v>
      </c>
      <c r="H144" s="84">
        <v>9.17</v>
      </c>
    </row>
    <row r="145" spans="1:8" ht="25.5">
      <c r="A145" s="74" t="s">
        <v>593</v>
      </c>
      <c r="B145" s="73" t="s">
        <v>193</v>
      </c>
      <c r="C145" s="74" t="s">
        <v>594</v>
      </c>
      <c r="D145" s="75">
        <v>1</v>
      </c>
      <c r="E145" s="48">
        <f>H145*(1-'Entrada de Dados'!$B$5)</f>
        <v>3.9248000000000003</v>
      </c>
      <c r="F145" s="48">
        <f t="shared" si="5"/>
        <v>3.9248000000000003</v>
      </c>
      <c r="H145" s="84">
        <v>4.4000000000000004</v>
      </c>
    </row>
    <row r="146" spans="1:8" ht="25.5">
      <c r="A146" s="74" t="s">
        <v>595</v>
      </c>
      <c r="B146" s="73" t="s">
        <v>194</v>
      </c>
      <c r="C146" s="74" t="s">
        <v>594</v>
      </c>
      <c r="D146" s="75">
        <v>4</v>
      </c>
      <c r="E146" s="48">
        <f>H146*(1-'Entrada de Dados'!$B$5)</f>
        <v>5.2895599999999998</v>
      </c>
      <c r="F146" s="48">
        <f t="shared" si="5"/>
        <v>21.158239999999999</v>
      </c>
      <c r="H146" s="84">
        <v>5.93</v>
      </c>
    </row>
    <row r="147" spans="1:8" ht="25.5">
      <c r="A147" s="74" t="s">
        <v>596</v>
      </c>
      <c r="B147" s="73" t="s">
        <v>195</v>
      </c>
      <c r="C147" s="74" t="s">
        <v>597</v>
      </c>
      <c r="D147" s="75">
        <v>1</v>
      </c>
      <c r="E147" s="48">
        <f>H147*(1-'Entrada de Dados'!$B$5)</f>
        <v>102.58</v>
      </c>
      <c r="F147" s="48">
        <f t="shared" si="5"/>
        <v>102.58</v>
      </c>
      <c r="H147" s="84">
        <v>115</v>
      </c>
    </row>
    <row r="148" spans="1:8">
      <c r="A148" s="74">
        <v>5075</v>
      </c>
      <c r="B148" s="73" t="s">
        <v>196</v>
      </c>
      <c r="C148" s="74" t="s">
        <v>88</v>
      </c>
      <c r="D148" s="75">
        <v>0.11</v>
      </c>
      <c r="E148" s="48">
        <f>H148*(1-'Entrada de Dados'!$B$5)</f>
        <v>6.9576000000000002</v>
      </c>
      <c r="F148" s="48">
        <f t="shared" si="5"/>
        <v>0.76533600000000002</v>
      </c>
      <c r="H148" s="84">
        <v>7.8</v>
      </c>
    </row>
    <row r="149" spans="1:8">
      <c r="A149" s="321" t="s">
        <v>69</v>
      </c>
      <c r="B149" s="321"/>
      <c r="C149" s="321"/>
      <c r="D149" s="321"/>
      <c r="E149" s="48"/>
      <c r="F149" s="48">
        <f>SUM(F143:F144)</f>
        <v>26.679720000000003</v>
      </c>
      <c r="H149" s="84"/>
    </row>
    <row r="150" spans="1:8">
      <c r="A150" s="321" t="s">
        <v>70</v>
      </c>
      <c r="B150" s="321"/>
      <c r="C150" s="321"/>
      <c r="D150" s="321"/>
      <c r="E150" s="48"/>
      <c r="F150" s="48">
        <f>SUM(F142,F145:F148)</f>
        <v>130.62135799999999</v>
      </c>
      <c r="H150" s="84"/>
    </row>
    <row r="151" spans="1:8">
      <c r="A151" s="321" t="s">
        <v>71</v>
      </c>
      <c r="B151" s="321"/>
      <c r="C151" s="321"/>
      <c r="D151" s="321"/>
      <c r="E151" s="48"/>
      <c r="F151" s="48">
        <f>F150+F149</f>
        <v>157.30107799999999</v>
      </c>
      <c r="G151" s="128">
        <v>176.35</v>
      </c>
      <c r="H151" s="84"/>
    </row>
    <row r="152" spans="1:8">
      <c r="A152" s="148"/>
      <c r="B152" s="76"/>
      <c r="C152" s="148"/>
      <c r="D152" s="148"/>
      <c r="E152" s="77"/>
      <c r="F152" s="77"/>
      <c r="G152" s="146"/>
      <c r="H152" s="87"/>
    </row>
    <row r="153" spans="1:8">
      <c r="A153" s="148"/>
      <c r="B153" s="76"/>
      <c r="C153" s="148"/>
      <c r="D153" s="148"/>
      <c r="E153" s="77"/>
      <c r="F153" s="77"/>
      <c r="G153" s="146"/>
      <c r="H153" s="87"/>
    </row>
    <row r="154" spans="1:8">
      <c r="A154" s="50"/>
      <c r="B154" s="49" t="e">
        <f>#REF!</f>
        <v>#REF!</v>
      </c>
      <c r="C154" s="50" t="s">
        <v>579</v>
      </c>
      <c r="E154" s="42"/>
      <c r="H154" s="81"/>
    </row>
    <row r="155" spans="1:8">
      <c r="A155" s="45" t="s">
        <v>64</v>
      </c>
      <c r="B155" s="44" t="s">
        <v>65</v>
      </c>
      <c r="C155" s="45" t="s">
        <v>35</v>
      </c>
      <c r="D155" s="45" t="s">
        <v>66</v>
      </c>
      <c r="E155" s="46" t="s">
        <v>67</v>
      </c>
      <c r="F155" s="45" t="s">
        <v>68</v>
      </c>
      <c r="H155" s="82" t="s">
        <v>67</v>
      </c>
    </row>
    <row r="156" spans="1:8">
      <c r="A156" s="58" t="s">
        <v>156</v>
      </c>
      <c r="B156" s="67" t="s">
        <v>1168</v>
      </c>
      <c r="C156" s="68" t="s">
        <v>158</v>
      </c>
      <c r="D156" s="69">
        <v>0.20541324311261477</v>
      </c>
      <c r="E156" s="48">
        <f>H156*(1-'Entrada de Dados'!$B$5)</f>
        <v>36.910960000000003</v>
      </c>
      <c r="F156" s="70">
        <f>E156*D156</f>
        <v>7.5819999999999999</v>
      </c>
      <c r="H156" s="83">
        <v>41.38</v>
      </c>
    </row>
    <row r="157" spans="1:8">
      <c r="A157" s="318" t="s">
        <v>69</v>
      </c>
      <c r="B157" s="308"/>
      <c r="C157" s="308"/>
      <c r="D157" s="309"/>
      <c r="E157" s="48"/>
      <c r="F157" s="48">
        <f>F156</f>
        <v>7.5819999999999999</v>
      </c>
      <c r="H157" s="84"/>
    </row>
    <row r="158" spans="1:8">
      <c r="A158" s="304" t="s">
        <v>70</v>
      </c>
      <c r="B158" s="305"/>
      <c r="C158" s="305"/>
      <c r="D158" s="306"/>
      <c r="E158" s="48"/>
      <c r="F158" s="48">
        <v>0</v>
      </c>
      <c r="H158" s="84"/>
    </row>
    <row r="159" spans="1:8">
      <c r="A159" s="304" t="s">
        <v>71</v>
      </c>
      <c r="B159" s="305"/>
      <c r="C159" s="305"/>
      <c r="D159" s="306"/>
      <c r="E159" s="48"/>
      <c r="F159" s="48">
        <f>F158+F157</f>
        <v>7.5819999999999999</v>
      </c>
      <c r="G159" s="128">
        <v>8.5</v>
      </c>
      <c r="H159" s="162">
        <f>G159/H156</f>
        <v>0.20541324311261477</v>
      </c>
    </row>
    <row r="160" spans="1:8">
      <c r="A160" s="148"/>
      <c r="B160" s="76"/>
      <c r="C160" s="148"/>
      <c r="D160" s="148"/>
      <c r="E160" s="77"/>
      <c r="F160" s="77"/>
      <c r="G160" s="146"/>
      <c r="H160" s="87"/>
    </row>
    <row r="161" spans="1:8">
      <c r="A161" s="148"/>
      <c r="B161" s="76"/>
      <c r="C161" s="148"/>
      <c r="D161" s="148"/>
      <c r="E161" s="77"/>
      <c r="F161" s="77"/>
      <c r="G161" s="146"/>
      <c r="H161" s="87"/>
    </row>
    <row r="162" spans="1:8">
      <c r="A162" s="50"/>
      <c r="B162" s="49" t="e">
        <f>#REF!</f>
        <v>#REF!</v>
      </c>
      <c r="C162" s="50" t="s">
        <v>579</v>
      </c>
      <c r="E162" s="42"/>
      <c r="H162" s="81"/>
    </row>
    <row r="163" spans="1:8">
      <c r="A163" s="45" t="s">
        <v>64</v>
      </c>
      <c r="B163" s="44" t="s">
        <v>65</v>
      </c>
      <c r="C163" s="45" t="s">
        <v>35</v>
      </c>
      <c r="D163" s="45" t="s">
        <v>66</v>
      </c>
      <c r="E163" s="46" t="s">
        <v>67</v>
      </c>
      <c r="F163" s="45" t="s">
        <v>68</v>
      </c>
      <c r="H163" s="82" t="s">
        <v>67</v>
      </c>
    </row>
    <row r="164" spans="1:8">
      <c r="A164" s="58" t="s">
        <v>156</v>
      </c>
      <c r="B164" s="67" t="s">
        <v>1168</v>
      </c>
      <c r="C164" s="68" t="s">
        <v>158</v>
      </c>
      <c r="D164" s="171">
        <v>6.0415659739004347E-2</v>
      </c>
      <c r="E164" s="48">
        <f>H164*(1-'Entrada de Dados'!$B$5)</f>
        <v>36.910960000000003</v>
      </c>
      <c r="F164" s="70">
        <f>E164*D164</f>
        <v>2.23</v>
      </c>
      <c r="H164" s="83">
        <v>41.38</v>
      </c>
    </row>
    <row r="165" spans="1:8">
      <c r="A165" s="318" t="s">
        <v>69</v>
      </c>
      <c r="B165" s="308"/>
      <c r="C165" s="308"/>
      <c r="D165" s="309"/>
      <c r="E165" s="48"/>
      <c r="F165" s="48">
        <f>F164</f>
        <v>2.23</v>
      </c>
      <c r="H165" s="84"/>
    </row>
    <row r="166" spans="1:8">
      <c r="A166" s="304" t="s">
        <v>70</v>
      </c>
      <c r="B166" s="305"/>
      <c r="C166" s="305"/>
      <c r="D166" s="306"/>
      <c r="E166" s="48"/>
      <c r="F166" s="48">
        <v>0</v>
      </c>
      <c r="H166" s="84"/>
    </row>
    <row r="167" spans="1:8">
      <c r="A167" s="304" t="s">
        <v>71</v>
      </c>
      <c r="B167" s="305"/>
      <c r="C167" s="305"/>
      <c r="D167" s="306"/>
      <c r="E167" s="48"/>
      <c r="F167" s="48">
        <f>F166+F165</f>
        <v>2.23</v>
      </c>
      <c r="G167" s="128">
        <v>2.5</v>
      </c>
      <c r="H167" s="162">
        <f>G167/H164</f>
        <v>6.0415659739004347E-2</v>
      </c>
    </row>
    <row r="168" spans="1:8">
      <c r="A168" s="148"/>
      <c r="B168" s="76"/>
      <c r="C168" s="148"/>
      <c r="D168" s="148"/>
      <c r="E168" s="77"/>
      <c r="F168" s="77"/>
      <c r="G168" s="146"/>
      <c r="H168" s="87"/>
    </row>
    <row r="169" spans="1:8" ht="13.5" thickBot="1">
      <c r="A169" s="148"/>
      <c r="B169" s="76"/>
      <c r="C169" s="148"/>
      <c r="D169" s="148"/>
      <c r="E169" s="77"/>
      <c r="F169" s="77"/>
      <c r="G169" s="146"/>
      <c r="H169" s="87"/>
    </row>
    <row r="170" spans="1:8">
      <c r="A170" s="310" t="s">
        <v>40</v>
      </c>
      <c r="B170" s="312" t="e">
        <f>#REF!</f>
        <v>#REF!</v>
      </c>
      <c r="C170" s="313"/>
      <c r="D170" s="313"/>
      <c r="E170" s="313"/>
      <c r="F170" s="314"/>
      <c r="G170" s="146"/>
      <c r="H170" s="87"/>
    </row>
    <row r="171" spans="1:8" ht="13.5" thickBot="1">
      <c r="A171" s="311"/>
      <c r="B171" s="315"/>
      <c r="C171" s="316"/>
      <c r="D171" s="316"/>
      <c r="E171" s="316"/>
      <c r="F171" s="317"/>
      <c r="G171" s="146"/>
      <c r="H171" s="87"/>
    </row>
    <row r="172" spans="1:8">
      <c r="A172" s="148"/>
      <c r="B172" s="76"/>
      <c r="C172" s="148"/>
      <c r="D172" s="148"/>
      <c r="E172" s="77"/>
      <c r="F172" s="77"/>
      <c r="G172" s="146"/>
      <c r="H172" s="87"/>
    </row>
    <row r="173" spans="1:8">
      <c r="A173" s="148"/>
      <c r="B173" s="76"/>
      <c r="C173" s="148"/>
      <c r="D173" s="148"/>
      <c r="E173" s="77"/>
      <c r="F173" s="77"/>
      <c r="G173" s="146"/>
      <c r="H173" s="87"/>
    </row>
    <row r="174" spans="1:8" ht="63.75">
      <c r="A174" s="50" t="s">
        <v>779</v>
      </c>
      <c r="B174" s="49" t="s">
        <v>780</v>
      </c>
      <c r="C174" s="50" t="s">
        <v>602</v>
      </c>
      <c r="D174" s="51"/>
      <c r="E174" s="77"/>
      <c r="F174" s="77"/>
      <c r="G174" s="146"/>
      <c r="H174" s="87"/>
    </row>
    <row r="175" spans="1:8">
      <c r="A175" s="45" t="s">
        <v>64</v>
      </c>
      <c r="B175" s="44" t="s">
        <v>65</v>
      </c>
      <c r="C175" s="45" t="s">
        <v>35</v>
      </c>
      <c r="D175" s="45" t="s">
        <v>66</v>
      </c>
      <c r="E175" s="46" t="s">
        <v>67</v>
      </c>
      <c r="F175" s="45" t="s">
        <v>68</v>
      </c>
      <c r="H175" s="82" t="s">
        <v>67</v>
      </c>
    </row>
    <row r="176" spans="1:8">
      <c r="A176" s="54">
        <v>88316</v>
      </c>
      <c r="B176" s="52" t="s">
        <v>61</v>
      </c>
      <c r="C176" s="54" t="s">
        <v>62</v>
      </c>
      <c r="D176" s="54">
        <v>3</v>
      </c>
      <c r="E176" s="48">
        <f>H176*(1-'Entrada de Dados'!$B$5)</f>
        <v>8.1796400000000009</v>
      </c>
      <c r="F176" s="70">
        <f>E176*D176</f>
        <v>24.538920000000005</v>
      </c>
      <c r="G176" s="146"/>
      <c r="H176" s="87">
        <v>9.17</v>
      </c>
    </row>
    <row r="177" spans="1:9" ht="25.5">
      <c r="A177" s="56" t="s">
        <v>781</v>
      </c>
      <c r="B177" s="129" t="s">
        <v>1169</v>
      </c>
      <c r="C177" s="56" t="s">
        <v>592</v>
      </c>
      <c r="D177" s="56">
        <v>1.2509999999999999</v>
      </c>
      <c r="E177" s="48">
        <f>H177*(1-'Entrada de Dados'!$B$5)</f>
        <v>7.8049999999999997</v>
      </c>
      <c r="F177" s="70">
        <f>E177*D177</f>
        <v>9.764054999999999</v>
      </c>
      <c r="G177" s="146"/>
      <c r="H177" s="87">
        <v>8.75</v>
      </c>
    </row>
    <row r="178" spans="1:9">
      <c r="A178" s="318" t="s">
        <v>69</v>
      </c>
      <c r="B178" s="308"/>
      <c r="C178" s="308"/>
      <c r="D178" s="309"/>
      <c r="E178" s="48"/>
      <c r="F178" s="48">
        <f>F176</f>
        <v>24.538920000000005</v>
      </c>
      <c r="H178" s="84"/>
    </row>
    <row r="179" spans="1:9">
      <c r="A179" s="304" t="s">
        <v>70</v>
      </c>
      <c r="B179" s="305"/>
      <c r="C179" s="305"/>
      <c r="D179" s="306"/>
      <c r="E179" s="48"/>
      <c r="F179" s="48">
        <f>F177</f>
        <v>9.764054999999999</v>
      </c>
      <c r="H179" s="84"/>
    </row>
    <row r="180" spans="1:9">
      <c r="A180" s="304" t="s">
        <v>71</v>
      </c>
      <c r="B180" s="305"/>
      <c r="C180" s="305"/>
      <c r="D180" s="306"/>
      <c r="E180" s="48"/>
      <c r="F180" s="48">
        <f>F179+F178</f>
        <v>34.302975000000004</v>
      </c>
      <c r="G180" s="128">
        <v>38.46</v>
      </c>
      <c r="H180" s="84"/>
    </row>
    <row r="181" spans="1:9">
      <c r="A181" s="148"/>
      <c r="B181" s="76"/>
      <c r="C181" s="148"/>
      <c r="D181" s="148"/>
      <c r="E181" s="77"/>
      <c r="F181" s="77"/>
      <c r="G181" s="146"/>
      <c r="H181" s="87"/>
    </row>
    <row r="182" spans="1:9">
      <c r="A182" s="148"/>
      <c r="B182" s="76"/>
      <c r="C182" s="148"/>
      <c r="D182" s="148"/>
      <c r="E182" s="77"/>
      <c r="F182" s="77"/>
      <c r="G182" s="146"/>
      <c r="H182" s="87"/>
    </row>
    <row r="183" spans="1:9" ht="38.25">
      <c r="A183" s="50" t="s">
        <v>782</v>
      </c>
      <c r="B183" s="49" t="s">
        <v>783</v>
      </c>
      <c r="C183" s="50" t="s">
        <v>602</v>
      </c>
      <c r="D183" s="51"/>
      <c r="E183" s="77"/>
      <c r="F183" s="77"/>
      <c r="G183" s="146"/>
      <c r="H183" s="87"/>
    </row>
    <row r="184" spans="1:9">
      <c r="A184" s="45" t="s">
        <v>64</v>
      </c>
      <c r="B184" s="44" t="s">
        <v>65</v>
      </c>
      <c r="C184" s="45" t="s">
        <v>35</v>
      </c>
      <c r="D184" s="45" t="s">
        <v>66</v>
      </c>
      <c r="E184" s="46" t="s">
        <v>67</v>
      </c>
      <c r="F184" s="45" t="s">
        <v>68</v>
      </c>
      <c r="H184" s="82" t="s">
        <v>67</v>
      </c>
    </row>
    <row r="185" spans="1:9">
      <c r="A185" s="54">
        <v>88316</v>
      </c>
      <c r="B185" s="52" t="s">
        <v>61</v>
      </c>
      <c r="C185" s="54" t="s">
        <v>62</v>
      </c>
      <c r="D185" s="54">
        <v>3</v>
      </c>
      <c r="E185" s="48">
        <f>H185*(1-'Entrada de Dados'!$B$5)</f>
        <v>8.1796400000000009</v>
      </c>
      <c r="F185" s="70">
        <f>E185*D185</f>
        <v>24.538920000000005</v>
      </c>
      <c r="G185" s="146"/>
      <c r="H185" s="87">
        <v>9.17</v>
      </c>
    </row>
    <row r="186" spans="1:9">
      <c r="A186" s="54">
        <v>6076</v>
      </c>
      <c r="B186" s="52" t="s">
        <v>198</v>
      </c>
      <c r="C186" s="54" t="s">
        <v>80</v>
      </c>
      <c r="D186" s="54">
        <v>1.1002000000000001</v>
      </c>
      <c r="E186" s="48">
        <f>H186*(1-'Entrada de Dados'!$B$5)</f>
        <v>44.6</v>
      </c>
      <c r="F186" s="70">
        <f>E186*D186</f>
        <v>49.068920000000006</v>
      </c>
      <c r="G186" s="146"/>
      <c r="H186" s="87">
        <v>50</v>
      </c>
    </row>
    <row r="187" spans="1:9">
      <c r="A187" s="318" t="s">
        <v>69</v>
      </c>
      <c r="B187" s="308"/>
      <c r="C187" s="308"/>
      <c r="D187" s="309"/>
      <c r="E187" s="48"/>
      <c r="F187" s="48">
        <f>F185</f>
        <v>24.538920000000005</v>
      </c>
      <c r="H187" s="84"/>
    </row>
    <row r="188" spans="1:9">
      <c r="A188" s="304" t="s">
        <v>70</v>
      </c>
      <c r="B188" s="305"/>
      <c r="C188" s="305"/>
      <c r="D188" s="306"/>
      <c r="E188" s="48"/>
      <c r="F188" s="48">
        <f>F186</f>
        <v>49.068920000000006</v>
      </c>
      <c r="H188" s="84"/>
    </row>
    <row r="189" spans="1:9">
      <c r="A189" s="304" t="s">
        <v>71</v>
      </c>
      <c r="B189" s="305"/>
      <c r="C189" s="305"/>
      <c r="D189" s="306"/>
      <c r="E189" s="48"/>
      <c r="F189" s="48">
        <f>F188+F187</f>
        <v>73.60784000000001</v>
      </c>
      <c r="G189" s="130">
        <v>82.52</v>
      </c>
      <c r="H189" s="162">
        <f>G189-F189</f>
        <v>8.9121599999999859</v>
      </c>
      <c r="I189" s="152"/>
    </row>
    <row r="190" spans="1:9">
      <c r="A190" s="148"/>
      <c r="B190" s="76"/>
      <c r="C190" s="148"/>
      <c r="D190" s="148"/>
      <c r="E190" s="77"/>
      <c r="F190" s="77"/>
      <c r="G190" s="146"/>
      <c r="H190" s="87"/>
    </row>
    <row r="191" spans="1:9">
      <c r="A191" s="148"/>
      <c r="B191" s="76"/>
      <c r="C191" s="148"/>
      <c r="D191" s="148"/>
      <c r="E191" s="77"/>
      <c r="F191" s="77"/>
      <c r="G191" s="146"/>
      <c r="H191" s="87"/>
    </row>
    <row r="192" spans="1:9">
      <c r="A192" s="50" t="s">
        <v>784</v>
      </c>
      <c r="B192" s="49" t="s">
        <v>785</v>
      </c>
      <c r="C192" s="50" t="s">
        <v>602</v>
      </c>
      <c r="D192" s="51"/>
      <c r="E192" s="77"/>
      <c r="F192" s="77"/>
      <c r="G192" s="146"/>
      <c r="H192" s="87"/>
    </row>
    <row r="193" spans="1:8">
      <c r="A193" s="45" t="s">
        <v>64</v>
      </c>
      <c r="B193" s="44" t="s">
        <v>65</v>
      </c>
      <c r="C193" s="45" t="s">
        <v>35</v>
      </c>
      <c r="D193" s="45" t="s">
        <v>66</v>
      </c>
      <c r="E193" s="46" t="s">
        <v>67</v>
      </c>
      <c r="F193" s="45" t="s">
        <v>68</v>
      </c>
      <c r="H193" s="82" t="s">
        <v>67</v>
      </c>
    </row>
    <row r="194" spans="1:8">
      <c r="A194" s="54">
        <v>88316</v>
      </c>
      <c r="B194" s="52" t="s">
        <v>61</v>
      </c>
      <c r="C194" s="54" t="s">
        <v>62</v>
      </c>
      <c r="D194" s="169">
        <v>3.5016357688113411</v>
      </c>
      <c r="E194" s="48">
        <f>H194*(1-'Entrada de Dados'!$B$5)</f>
        <v>8.1796400000000009</v>
      </c>
      <c r="F194" s="70">
        <f>E194*D194</f>
        <v>28.642120000000002</v>
      </c>
      <c r="G194" s="146"/>
      <c r="H194" s="87">
        <v>9.17</v>
      </c>
    </row>
    <row r="195" spans="1:8">
      <c r="A195" s="318" t="s">
        <v>69</v>
      </c>
      <c r="B195" s="308"/>
      <c r="C195" s="308"/>
      <c r="D195" s="309"/>
      <c r="E195" s="48"/>
      <c r="F195" s="48">
        <f>F194</f>
        <v>28.642120000000002</v>
      </c>
      <c r="H195" s="84"/>
    </row>
    <row r="196" spans="1:8">
      <c r="A196" s="304" t="s">
        <v>70</v>
      </c>
      <c r="B196" s="305"/>
      <c r="C196" s="305"/>
      <c r="D196" s="306"/>
      <c r="E196" s="48"/>
      <c r="F196" s="48">
        <v>0</v>
      </c>
      <c r="H196" s="84"/>
    </row>
    <row r="197" spans="1:8">
      <c r="A197" s="304" t="s">
        <v>71</v>
      </c>
      <c r="B197" s="305"/>
      <c r="C197" s="305"/>
      <c r="D197" s="306"/>
      <c r="E197" s="48"/>
      <c r="F197" s="48">
        <f>F196+F195</f>
        <v>28.642120000000002</v>
      </c>
      <c r="G197" s="130">
        <v>32.11</v>
      </c>
      <c r="H197" s="162">
        <f>G197/H194</f>
        <v>3.5016357688113411</v>
      </c>
    </row>
    <row r="198" spans="1:8">
      <c r="A198" s="148"/>
      <c r="B198" s="76"/>
      <c r="C198" s="148"/>
      <c r="D198" s="148"/>
      <c r="E198" s="77"/>
      <c r="F198" s="77"/>
      <c r="G198" s="146"/>
      <c r="H198" s="87"/>
    </row>
    <row r="199" spans="1:8">
      <c r="A199" s="148"/>
      <c r="B199" s="76"/>
      <c r="C199" s="148"/>
      <c r="D199" s="148"/>
      <c r="E199" s="77"/>
      <c r="F199" s="77"/>
      <c r="G199" s="146"/>
      <c r="H199" s="87"/>
    </row>
    <row r="200" spans="1:8" ht="25.5">
      <c r="A200" s="50" t="s">
        <v>786</v>
      </c>
      <c r="B200" s="49" t="s">
        <v>787</v>
      </c>
      <c r="C200" s="50" t="s">
        <v>602</v>
      </c>
      <c r="D200" s="51"/>
      <c r="E200" s="77"/>
      <c r="F200" s="77"/>
      <c r="G200" s="146"/>
      <c r="H200" s="87"/>
    </row>
    <row r="201" spans="1:8">
      <c r="A201" s="45" t="s">
        <v>64</v>
      </c>
      <c r="B201" s="44" t="s">
        <v>65</v>
      </c>
      <c r="C201" s="45" t="s">
        <v>35</v>
      </c>
      <c r="D201" s="45" t="s">
        <v>66</v>
      </c>
      <c r="E201" s="46" t="s">
        <v>67</v>
      </c>
      <c r="F201" s="45" t="s">
        <v>68</v>
      </c>
      <c r="H201" s="82" t="s">
        <v>67</v>
      </c>
    </row>
    <row r="202" spans="1:8" ht="25.5">
      <c r="A202" s="56" t="s">
        <v>788</v>
      </c>
      <c r="B202" s="53" t="s">
        <v>789</v>
      </c>
      <c r="C202" s="56" t="s">
        <v>790</v>
      </c>
      <c r="D202" s="156">
        <v>6.9392191288353815E-3</v>
      </c>
      <c r="E202" s="48">
        <f>H202*(1-'Entrada de Dados'!$B$5)</f>
        <v>106.69212</v>
      </c>
      <c r="F202" s="70">
        <f>E202*D202</f>
        <v>0.74036000000000002</v>
      </c>
      <c r="G202" s="146"/>
      <c r="H202" s="87">
        <v>119.61</v>
      </c>
    </row>
    <row r="203" spans="1:8">
      <c r="A203" s="318" t="s">
        <v>69</v>
      </c>
      <c r="B203" s="308"/>
      <c r="C203" s="308"/>
      <c r="D203" s="309"/>
      <c r="E203" s="48"/>
      <c r="F203" s="48">
        <f>SUM(F199:F200)</f>
        <v>0</v>
      </c>
      <c r="H203" s="84"/>
    </row>
    <row r="204" spans="1:8">
      <c r="A204" s="304" t="s">
        <v>70</v>
      </c>
      <c r="B204" s="305"/>
      <c r="C204" s="305"/>
      <c r="D204" s="306"/>
      <c r="E204" s="48"/>
      <c r="F204" s="48">
        <f>SUM(F201:F202)</f>
        <v>0.74036000000000002</v>
      </c>
      <c r="H204" s="84"/>
    </row>
    <row r="205" spans="1:8">
      <c r="A205" s="304" t="s">
        <v>71</v>
      </c>
      <c r="B205" s="305"/>
      <c r="C205" s="305"/>
      <c r="D205" s="306"/>
      <c r="E205" s="48"/>
      <c r="F205" s="48">
        <f>F204+F203</f>
        <v>0.74036000000000002</v>
      </c>
      <c r="G205" s="130">
        <v>0.83</v>
      </c>
      <c r="H205" s="162">
        <f>G205/H202</f>
        <v>6.9392191288353815E-3</v>
      </c>
    </row>
    <row r="206" spans="1:8">
      <c r="A206" s="148"/>
      <c r="B206" s="76"/>
      <c r="C206" s="148"/>
      <c r="D206" s="148"/>
      <c r="E206" s="77"/>
      <c r="F206" s="77"/>
      <c r="G206" s="146"/>
      <c r="H206" s="87"/>
    </row>
    <row r="207" spans="1:8">
      <c r="A207" s="148"/>
      <c r="B207" s="76"/>
      <c r="C207" s="148"/>
      <c r="D207" s="148"/>
      <c r="E207" s="77"/>
      <c r="F207" s="77"/>
      <c r="G207" s="146"/>
      <c r="H207" s="87"/>
    </row>
    <row r="208" spans="1:8" ht="38.25">
      <c r="A208" s="50" t="s">
        <v>791</v>
      </c>
      <c r="B208" s="49" t="s">
        <v>792</v>
      </c>
      <c r="C208" s="50" t="s">
        <v>579</v>
      </c>
      <c r="D208" s="51"/>
      <c r="E208" s="77"/>
      <c r="F208" s="77"/>
      <c r="G208" s="146"/>
      <c r="H208" s="87"/>
    </row>
    <row r="209" spans="1:8">
      <c r="A209" s="45" t="s">
        <v>64</v>
      </c>
      <c r="B209" s="44" t="s">
        <v>65</v>
      </c>
      <c r="C209" s="45" t="s">
        <v>35</v>
      </c>
      <c r="D209" s="45" t="s">
        <v>66</v>
      </c>
      <c r="E209" s="46" t="s">
        <v>67</v>
      </c>
      <c r="F209" s="45" t="s">
        <v>68</v>
      </c>
      <c r="H209" s="82" t="s">
        <v>67</v>
      </c>
    </row>
    <row r="210" spans="1:8">
      <c r="A210" s="54">
        <v>6246</v>
      </c>
      <c r="B210" s="52" t="s">
        <v>201</v>
      </c>
      <c r="C210" s="54" t="s">
        <v>202</v>
      </c>
      <c r="D210" s="54" t="s">
        <v>203</v>
      </c>
      <c r="E210" s="48">
        <f>H210*(1-'Entrada de Dados'!$B$5)</f>
        <v>149.41</v>
      </c>
      <c r="F210" s="70">
        <f>E210*D210</f>
        <v>0.177020968</v>
      </c>
      <c r="G210" s="146"/>
      <c r="H210" s="87">
        <v>167.5</v>
      </c>
    </row>
    <row r="211" spans="1:8">
      <c r="A211" s="54">
        <v>88316</v>
      </c>
      <c r="B211" s="52" t="s">
        <v>61</v>
      </c>
      <c r="C211" s="54" t="s">
        <v>62</v>
      </c>
      <c r="D211" s="54" t="s">
        <v>204</v>
      </c>
      <c r="E211" s="48">
        <f>H211*(1-'Entrada de Dados'!$B$5)</f>
        <v>8.1796400000000009</v>
      </c>
      <c r="F211" s="70">
        <f>E211*D211</f>
        <v>1.9383292908000005E-2</v>
      </c>
      <c r="G211" s="146"/>
      <c r="H211" s="87">
        <v>9.17</v>
      </c>
    </row>
    <row r="212" spans="1:8">
      <c r="A212" s="318" t="s">
        <v>69</v>
      </c>
      <c r="B212" s="308"/>
      <c r="C212" s="308"/>
      <c r="D212" s="309"/>
      <c r="E212" s="48"/>
      <c r="F212" s="48">
        <f>F211</f>
        <v>1.9383292908000005E-2</v>
      </c>
      <c r="H212" s="84"/>
    </row>
    <row r="213" spans="1:8">
      <c r="A213" s="304" t="s">
        <v>70</v>
      </c>
      <c r="B213" s="305"/>
      <c r="C213" s="305"/>
      <c r="D213" s="306"/>
      <c r="E213" s="48"/>
      <c r="F213" s="48">
        <f>F210</f>
        <v>0.177020968</v>
      </c>
      <c r="H213" s="84"/>
    </row>
    <row r="214" spans="1:8">
      <c r="A214" s="304" t="s">
        <v>71</v>
      </c>
      <c r="B214" s="305"/>
      <c r="C214" s="305"/>
      <c r="D214" s="306"/>
      <c r="E214" s="48"/>
      <c r="F214" s="48">
        <f>F213+F212</f>
        <v>0.19640426090800001</v>
      </c>
      <c r="G214" s="130">
        <v>0.22</v>
      </c>
      <c r="H214" s="84"/>
    </row>
    <row r="215" spans="1:8">
      <c r="A215" s="148"/>
      <c r="B215" s="76"/>
      <c r="C215" s="148"/>
      <c r="D215" s="148"/>
      <c r="E215" s="77"/>
      <c r="F215" s="77"/>
      <c r="G215" s="146"/>
      <c r="H215" s="87"/>
    </row>
    <row r="216" spans="1:8">
      <c r="A216" s="148"/>
      <c r="B216" s="76"/>
      <c r="C216" s="148"/>
      <c r="D216" s="148"/>
      <c r="E216" s="77"/>
      <c r="F216" s="77"/>
      <c r="G216" s="146"/>
      <c r="H216" s="87"/>
    </row>
    <row r="217" spans="1:8">
      <c r="A217" s="50" t="s">
        <v>793</v>
      </c>
      <c r="B217" s="49" t="s">
        <v>794</v>
      </c>
      <c r="C217" s="50" t="s">
        <v>602</v>
      </c>
      <c r="D217" s="51"/>
      <c r="E217" s="77"/>
      <c r="F217" s="77"/>
      <c r="G217" s="146"/>
      <c r="H217" s="87"/>
    </row>
    <row r="218" spans="1:8">
      <c r="A218" s="45" t="s">
        <v>64</v>
      </c>
      <c r="B218" s="44" t="s">
        <v>65</v>
      </c>
      <c r="C218" s="45" t="s">
        <v>35</v>
      </c>
      <c r="D218" s="45" t="s">
        <v>66</v>
      </c>
      <c r="E218" s="46" t="s">
        <v>67</v>
      </c>
      <c r="F218" s="45" t="s">
        <v>68</v>
      </c>
      <c r="H218" s="82" t="s">
        <v>67</v>
      </c>
    </row>
    <row r="219" spans="1:8">
      <c r="A219" s="54">
        <v>88316</v>
      </c>
      <c r="B219" s="52" t="s">
        <v>61</v>
      </c>
      <c r="C219" s="54" t="s">
        <v>62</v>
      </c>
      <c r="D219" s="54" t="s">
        <v>205</v>
      </c>
      <c r="E219" s="48">
        <f>H219*(1-'Entrada de Dados'!$B$5)</f>
        <v>8.1796400000000009</v>
      </c>
      <c r="F219" s="70">
        <f t="shared" ref="F219:F224" si="6">E219*D219</f>
        <v>0.12269460000000001</v>
      </c>
      <c r="G219" s="146"/>
      <c r="H219" s="87">
        <v>9.17</v>
      </c>
    </row>
    <row r="220" spans="1:8">
      <c r="A220" s="54">
        <v>368</v>
      </c>
      <c r="B220" s="52" t="s">
        <v>206</v>
      </c>
      <c r="C220" s="54" t="s">
        <v>80</v>
      </c>
      <c r="D220" s="54" t="s">
        <v>207</v>
      </c>
      <c r="E220" s="48">
        <f>H220*(1-'Entrada de Dados'!$B$5)</f>
        <v>25.234680000000001</v>
      </c>
      <c r="F220" s="70">
        <f t="shared" si="6"/>
        <v>29.019881999999999</v>
      </c>
      <c r="G220" s="146"/>
      <c r="H220" s="87">
        <v>28.29</v>
      </c>
    </row>
    <row r="221" spans="1:8" ht="38.25">
      <c r="A221" s="56" t="s">
        <v>795</v>
      </c>
      <c r="B221" s="53" t="s">
        <v>796</v>
      </c>
      <c r="C221" s="56" t="s">
        <v>582</v>
      </c>
      <c r="D221" s="56" t="s">
        <v>797</v>
      </c>
      <c r="E221" s="48">
        <f>H221*(1-'Entrada de Dados'!$B$5)</f>
        <v>50.719120000000004</v>
      </c>
      <c r="F221" s="70">
        <f t="shared" si="6"/>
        <v>0.50719120000000006</v>
      </c>
      <c r="G221" s="146"/>
      <c r="H221" s="87">
        <v>56.86</v>
      </c>
    </row>
    <row r="222" spans="1:8" ht="38.25">
      <c r="A222" s="56" t="s">
        <v>798</v>
      </c>
      <c r="B222" s="53" t="s">
        <v>799</v>
      </c>
      <c r="C222" s="56" t="s">
        <v>582</v>
      </c>
      <c r="D222" s="56" t="s">
        <v>800</v>
      </c>
      <c r="E222" s="48">
        <f>H222*(1-'Entrada de Dados'!$B$5)</f>
        <v>120.42</v>
      </c>
      <c r="F222" s="70">
        <f t="shared" si="6"/>
        <v>0.60209999999999997</v>
      </c>
      <c r="G222" s="146"/>
      <c r="H222" s="87">
        <v>135</v>
      </c>
    </row>
    <row r="223" spans="1:8" ht="51">
      <c r="A223" s="56" t="s">
        <v>801</v>
      </c>
      <c r="B223" s="53" t="s">
        <v>802</v>
      </c>
      <c r="C223" s="56" t="s">
        <v>582</v>
      </c>
      <c r="D223" s="56" t="s">
        <v>800</v>
      </c>
      <c r="E223" s="48">
        <f>H223*(1-'Entrada de Dados'!$B$5)</f>
        <v>74.321439999999996</v>
      </c>
      <c r="F223" s="70">
        <f t="shared" si="6"/>
        <v>0.37160719999999997</v>
      </c>
      <c r="G223" s="146"/>
      <c r="H223" s="87">
        <v>83.32</v>
      </c>
    </row>
    <row r="224" spans="1:8">
      <c r="A224" s="54">
        <v>7642</v>
      </c>
      <c r="B224" s="52" t="s">
        <v>208</v>
      </c>
      <c r="C224" s="54" t="s">
        <v>62</v>
      </c>
      <c r="D224" s="170">
        <v>9.7675879396987141E-3</v>
      </c>
      <c r="E224" s="48">
        <f>H224*(1-'Entrada de Dados'!$B$5)</f>
        <v>35.501599999999996</v>
      </c>
      <c r="F224" s="70">
        <f t="shared" si="6"/>
        <v>0.34676500000000782</v>
      </c>
      <c r="G224" s="146"/>
      <c r="H224" s="87">
        <v>39.799999999999997</v>
      </c>
    </row>
    <row r="225" spans="1:9">
      <c r="A225" s="318" t="s">
        <v>69</v>
      </c>
      <c r="B225" s="308"/>
      <c r="C225" s="308"/>
      <c r="D225" s="309"/>
      <c r="E225" s="48"/>
      <c r="F225" s="48">
        <f>SUM(F219)</f>
        <v>0.12269460000000001</v>
      </c>
      <c r="H225" s="84"/>
    </row>
    <row r="226" spans="1:9">
      <c r="A226" s="304" t="s">
        <v>70</v>
      </c>
      <c r="B226" s="305"/>
      <c r="C226" s="305"/>
      <c r="D226" s="306"/>
      <c r="E226" s="48"/>
      <c r="F226" s="48">
        <f>SUM(F220:F224)</f>
        <v>30.847545400000008</v>
      </c>
      <c r="H226" s="84"/>
    </row>
    <row r="227" spans="1:9">
      <c r="A227" s="304" t="s">
        <v>71</v>
      </c>
      <c r="B227" s="305"/>
      <c r="C227" s="305"/>
      <c r="D227" s="306"/>
      <c r="E227" s="48"/>
      <c r="F227" s="48">
        <f>F226+F225</f>
        <v>30.970240000000008</v>
      </c>
      <c r="G227" s="130">
        <v>34.72</v>
      </c>
      <c r="H227" s="162">
        <f>G227-F227</f>
        <v>3.7497599999999913</v>
      </c>
      <c r="I227" s="152"/>
    </row>
    <row r="228" spans="1:9">
      <c r="A228" s="148"/>
      <c r="B228" s="76"/>
      <c r="C228" s="148"/>
      <c r="D228" s="148"/>
      <c r="E228" s="77"/>
      <c r="F228" s="77"/>
      <c r="G228" s="146"/>
      <c r="H228" s="87"/>
    </row>
    <row r="229" spans="1:9">
      <c r="A229" s="148"/>
      <c r="B229" s="76"/>
      <c r="C229" s="148"/>
      <c r="D229" s="148"/>
      <c r="E229" s="77"/>
      <c r="F229" s="77"/>
      <c r="G229" s="146"/>
      <c r="H229" s="87"/>
    </row>
    <row r="230" spans="1:9" ht="25.5">
      <c r="A230" s="50" t="s">
        <v>803</v>
      </c>
      <c r="B230" s="135" t="s">
        <v>1170</v>
      </c>
      <c r="C230" s="50" t="s">
        <v>804</v>
      </c>
      <c r="D230" s="51"/>
      <c r="E230" s="77"/>
      <c r="F230" s="77"/>
      <c r="G230" s="146"/>
      <c r="H230" s="87"/>
    </row>
    <row r="231" spans="1:9">
      <c r="A231" s="45" t="s">
        <v>64</v>
      </c>
      <c r="B231" s="44" t="s">
        <v>65</v>
      </c>
      <c r="C231" s="45" t="s">
        <v>35</v>
      </c>
      <c r="D231" s="45" t="s">
        <v>66</v>
      </c>
      <c r="E231" s="46" t="s">
        <v>67</v>
      </c>
      <c r="F231" s="45" t="s">
        <v>68</v>
      </c>
      <c r="H231" s="82" t="s">
        <v>67</v>
      </c>
    </row>
    <row r="232" spans="1:9" ht="25.5">
      <c r="A232" s="56" t="s">
        <v>788</v>
      </c>
      <c r="B232" s="53" t="s">
        <v>789</v>
      </c>
      <c r="C232" s="56" t="s">
        <v>790</v>
      </c>
      <c r="D232" s="56" t="s">
        <v>805</v>
      </c>
      <c r="E232" s="48">
        <f>H232*(1-'Entrada de Dados'!$B$5)</f>
        <v>106.07664</v>
      </c>
      <c r="F232" s="70">
        <f>E232*D232</f>
        <v>1.177450704</v>
      </c>
      <c r="G232" s="146"/>
      <c r="H232" s="87">
        <v>118.92</v>
      </c>
    </row>
    <row r="233" spans="1:9">
      <c r="A233" s="318" t="s">
        <v>69</v>
      </c>
      <c r="B233" s="308"/>
      <c r="C233" s="308"/>
      <c r="D233" s="309"/>
      <c r="E233" s="48"/>
      <c r="F233" s="48">
        <v>0</v>
      </c>
      <c r="H233" s="84"/>
    </row>
    <row r="234" spans="1:9">
      <c r="A234" s="304" t="s">
        <v>70</v>
      </c>
      <c r="B234" s="305"/>
      <c r="C234" s="305"/>
      <c r="D234" s="306"/>
      <c r="E234" s="48"/>
      <c r="F234" s="48">
        <f>SUM(F231:F232)</f>
        <v>1.177450704</v>
      </c>
      <c r="H234" s="84"/>
    </row>
    <row r="235" spans="1:9">
      <c r="A235" s="304" t="s">
        <v>71</v>
      </c>
      <c r="B235" s="305"/>
      <c r="C235" s="305"/>
      <c r="D235" s="306"/>
      <c r="E235" s="48"/>
      <c r="F235" s="48">
        <f>F232</f>
        <v>1.177450704</v>
      </c>
      <c r="G235" s="130">
        <v>1.32</v>
      </c>
      <c r="H235" s="162"/>
    </row>
    <row r="236" spans="1:9">
      <c r="A236" s="148"/>
      <c r="B236" s="76"/>
      <c r="C236" s="148"/>
      <c r="D236" s="148"/>
      <c r="E236" s="77"/>
      <c r="F236" s="77"/>
      <c r="G236" s="146"/>
      <c r="H236" s="87"/>
    </row>
    <row r="237" spans="1:9">
      <c r="A237" s="148"/>
      <c r="B237" s="76"/>
      <c r="C237" s="148"/>
      <c r="D237" s="148"/>
      <c r="E237" s="77"/>
      <c r="F237" s="77"/>
      <c r="G237" s="146"/>
      <c r="H237" s="87"/>
    </row>
    <row r="238" spans="1:9">
      <c r="A238" s="50" t="s">
        <v>806</v>
      </c>
      <c r="B238" s="49" t="e">
        <f>#REF!</f>
        <v>#REF!</v>
      </c>
      <c r="C238" s="50" t="s">
        <v>215</v>
      </c>
      <c r="D238" s="51"/>
      <c r="E238" s="77"/>
      <c r="F238" s="77"/>
      <c r="G238" s="146"/>
      <c r="H238" s="87"/>
    </row>
    <row r="239" spans="1:9">
      <c r="A239" s="45" t="s">
        <v>64</v>
      </c>
      <c r="B239" s="44" t="s">
        <v>65</v>
      </c>
      <c r="C239" s="45" t="s">
        <v>35</v>
      </c>
      <c r="D239" s="45" t="s">
        <v>66</v>
      </c>
      <c r="E239" s="46" t="s">
        <v>67</v>
      </c>
      <c r="F239" s="45" t="s">
        <v>68</v>
      </c>
      <c r="H239" s="82" t="s">
        <v>67</v>
      </c>
    </row>
    <row r="240" spans="1:9">
      <c r="A240" s="54">
        <v>73562</v>
      </c>
      <c r="B240" s="52" t="s">
        <v>209</v>
      </c>
      <c r="C240" s="54" t="s">
        <v>62</v>
      </c>
      <c r="D240" s="54">
        <v>0.2</v>
      </c>
      <c r="E240" s="48">
        <f>H240*(1-'Entrada de Dados'!$B$5)</f>
        <v>0.66900000000000004</v>
      </c>
      <c r="F240" s="70">
        <f>E240*D240</f>
        <v>0.1338</v>
      </c>
      <c r="G240" s="146"/>
      <c r="H240" s="87">
        <v>0.75</v>
      </c>
    </row>
    <row r="241" spans="1:9">
      <c r="A241" s="54">
        <v>88253</v>
      </c>
      <c r="B241" s="52" t="s">
        <v>210</v>
      </c>
      <c r="C241" s="54" t="s">
        <v>62</v>
      </c>
      <c r="D241" s="54">
        <v>0.05</v>
      </c>
      <c r="E241" s="48">
        <f>H241*(1-'Entrada de Dados'!$B$5)</f>
        <v>13.112399999999999</v>
      </c>
      <c r="F241" s="70">
        <f>E241*D241</f>
        <v>0.65561999999999998</v>
      </c>
      <c r="G241" s="146"/>
      <c r="H241" s="87">
        <v>14.7</v>
      </c>
    </row>
    <row r="242" spans="1:9">
      <c r="A242" s="54">
        <v>88288</v>
      </c>
      <c r="B242" s="52" t="s">
        <v>211</v>
      </c>
      <c r="C242" s="54" t="s">
        <v>62</v>
      </c>
      <c r="D242" s="54">
        <v>0.05</v>
      </c>
      <c r="E242" s="48">
        <f>H242*(1-'Entrada de Dados'!$B$5)</f>
        <v>14.01332</v>
      </c>
      <c r="F242" s="70">
        <f>E242*D242</f>
        <v>0.70066600000000001</v>
      </c>
      <c r="G242" s="146"/>
      <c r="H242" s="87">
        <v>15.71</v>
      </c>
    </row>
    <row r="243" spans="1:9">
      <c r="A243" s="54">
        <v>88316</v>
      </c>
      <c r="B243" s="52" t="s">
        <v>61</v>
      </c>
      <c r="C243" s="54" t="s">
        <v>62</v>
      </c>
      <c r="D243" s="54">
        <v>0.05</v>
      </c>
      <c r="E243" s="48">
        <f>H243*(1-'Entrada de Dados'!$B$5)</f>
        <v>8.1796400000000009</v>
      </c>
      <c r="F243" s="70">
        <f>E243*D243</f>
        <v>0.40898200000000007</v>
      </c>
      <c r="G243" s="146"/>
      <c r="H243" s="87">
        <v>9.17</v>
      </c>
    </row>
    <row r="244" spans="1:9">
      <c r="A244" s="54">
        <v>2355</v>
      </c>
      <c r="B244" s="52" t="s">
        <v>213</v>
      </c>
      <c r="C244" s="54" t="s">
        <v>62</v>
      </c>
      <c r="D244" s="169">
        <v>7.6875551632833189E-2</v>
      </c>
      <c r="E244" s="48">
        <f>H244*(1-'Entrada de Dados'!$B$5)</f>
        <v>10.10636</v>
      </c>
      <c r="F244" s="70">
        <f>E244*D244</f>
        <v>0.77693200000000007</v>
      </c>
      <c r="G244" s="146"/>
      <c r="H244" s="87">
        <v>11.33</v>
      </c>
    </row>
    <row r="245" spans="1:9">
      <c r="A245" s="318" t="s">
        <v>69</v>
      </c>
      <c r="B245" s="308"/>
      <c r="C245" s="308"/>
      <c r="D245" s="309"/>
      <c r="E245" s="48"/>
      <c r="F245" s="48">
        <f>SUM(F241:F244)</f>
        <v>2.5421999999999998</v>
      </c>
      <c r="H245" s="84"/>
    </row>
    <row r="246" spans="1:9">
      <c r="A246" s="304" t="s">
        <v>70</v>
      </c>
      <c r="B246" s="305"/>
      <c r="C246" s="305"/>
      <c r="D246" s="306"/>
      <c r="E246" s="48"/>
      <c r="F246" s="48">
        <f>F240</f>
        <v>0.1338</v>
      </c>
      <c r="H246" s="84"/>
    </row>
    <row r="247" spans="1:9">
      <c r="A247" s="304" t="s">
        <v>71</v>
      </c>
      <c r="B247" s="305"/>
      <c r="C247" s="305"/>
      <c r="D247" s="306"/>
      <c r="E247" s="48"/>
      <c r="F247" s="48">
        <f>F246+F245</f>
        <v>2.6759999999999997</v>
      </c>
      <c r="G247" s="130">
        <v>3</v>
      </c>
      <c r="H247" s="162">
        <f>G247-F247</f>
        <v>0.32400000000000029</v>
      </c>
      <c r="I247" s="152"/>
    </row>
    <row r="248" spans="1:9">
      <c r="A248" s="148"/>
      <c r="B248" s="76"/>
      <c r="C248" s="148"/>
      <c r="D248" s="148"/>
      <c r="E248" s="77"/>
      <c r="F248" s="77"/>
      <c r="G248" s="146"/>
      <c r="H248" s="87"/>
    </row>
    <row r="249" spans="1:9" ht="13.5" thickBot="1">
      <c r="A249" s="148"/>
      <c r="B249" s="76"/>
      <c r="C249" s="148"/>
      <c r="D249" s="148"/>
      <c r="E249" s="77"/>
      <c r="F249" s="77"/>
      <c r="G249" s="146"/>
      <c r="H249" s="87"/>
    </row>
    <row r="250" spans="1:9">
      <c r="A250" s="310" t="s">
        <v>41</v>
      </c>
      <c r="B250" s="312" t="e">
        <f>#REF!</f>
        <v>#REF!</v>
      </c>
      <c r="C250" s="313"/>
      <c r="D250" s="313"/>
      <c r="E250" s="313"/>
      <c r="F250" s="314"/>
    </row>
    <row r="251" spans="1:9" ht="13.5" thickBot="1">
      <c r="A251" s="311"/>
      <c r="B251" s="315"/>
      <c r="C251" s="316"/>
      <c r="D251" s="316"/>
      <c r="E251" s="316"/>
      <c r="F251" s="317"/>
    </row>
    <row r="253" spans="1:9">
      <c r="A253" s="148"/>
      <c r="B253" s="76"/>
      <c r="C253" s="148"/>
      <c r="D253" s="148"/>
      <c r="E253" s="77"/>
      <c r="F253" s="77"/>
      <c r="G253" s="146"/>
      <c r="H253" s="87"/>
    </row>
    <row r="254" spans="1:9">
      <c r="A254" s="50" t="s">
        <v>807</v>
      </c>
      <c r="B254" s="49" t="s">
        <v>808</v>
      </c>
      <c r="C254" s="50" t="s">
        <v>602</v>
      </c>
      <c r="D254" s="51"/>
      <c r="E254" s="77"/>
      <c r="F254" s="77"/>
      <c r="G254" s="146"/>
      <c r="H254" s="87"/>
    </row>
    <row r="255" spans="1:9">
      <c r="A255" s="45" t="s">
        <v>64</v>
      </c>
      <c r="B255" s="44" t="s">
        <v>65</v>
      </c>
      <c r="C255" s="45" t="s">
        <v>35</v>
      </c>
      <c r="D255" s="45" t="s">
        <v>66</v>
      </c>
      <c r="E255" s="46" t="s">
        <v>67</v>
      </c>
      <c r="F255" s="45" t="s">
        <v>68</v>
      </c>
      <c r="H255" s="82" t="s">
        <v>67</v>
      </c>
    </row>
    <row r="256" spans="1:9" ht="25.5">
      <c r="A256" s="56" t="s">
        <v>809</v>
      </c>
      <c r="B256" s="53" t="s">
        <v>810</v>
      </c>
      <c r="C256" s="56" t="s">
        <v>582</v>
      </c>
      <c r="D256" s="56" t="s">
        <v>811</v>
      </c>
      <c r="E256" s="48">
        <f>H256*(1-'Entrada de Dados'!$B$5)</f>
        <v>15.761640000000002</v>
      </c>
      <c r="F256" s="70">
        <f t="shared" ref="F256:F261" si="7">E256*D256</f>
        <v>28.900543104</v>
      </c>
      <c r="G256" s="146"/>
      <c r="H256" s="87">
        <v>17.670000000000002</v>
      </c>
    </row>
    <row r="257" spans="1:9">
      <c r="A257" s="54">
        <v>88316</v>
      </c>
      <c r="B257" s="52" t="s">
        <v>61</v>
      </c>
      <c r="C257" s="54" t="s">
        <v>62</v>
      </c>
      <c r="D257" s="54" t="s">
        <v>216</v>
      </c>
      <c r="E257" s="48">
        <f>H257*(1-'Entrada de Dados'!$B$5)</f>
        <v>8.1796400000000009</v>
      </c>
      <c r="F257" s="70">
        <f t="shared" si="7"/>
        <v>26.484038392000002</v>
      </c>
      <c r="G257" s="146"/>
      <c r="H257" s="87">
        <v>9.17</v>
      </c>
    </row>
    <row r="258" spans="1:9">
      <c r="A258" s="54">
        <v>370</v>
      </c>
      <c r="B258" s="52" t="s">
        <v>217</v>
      </c>
      <c r="C258" s="54" t="s">
        <v>80</v>
      </c>
      <c r="D258" s="54" t="s">
        <v>218</v>
      </c>
      <c r="E258" s="48">
        <f>H258*(1-'Entrada de Dados'!$B$5)</f>
        <v>49.06</v>
      </c>
      <c r="F258" s="70">
        <f t="shared" si="7"/>
        <v>43.683024000000003</v>
      </c>
      <c r="G258" s="146"/>
      <c r="H258" s="87">
        <v>55</v>
      </c>
    </row>
    <row r="259" spans="1:9">
      <c r="A259" s="54">
        <v>1379</v>
      </c>
      <c r="B259" s="52" t="s">
        <v>87</v>
      </c>
      <c r="C259" s="54" t="s">
        <v>88</v>
      </c>
      <c r="D259" s="54">
        <v>320</v>
      </c>
      <c r="E259" s="48">
        <f>H259*(1-'Entrada de Dados'!$B$5)</f>
        <v>0.41032000000000002</v>
      </c>
      <c r="F259" s="70">
        <f t="shared" si="7"/>
        <v>131.30240000000001</v>
      </c>
      <c r="G259" s="146"/>
      <c r="H259" s="87">
        <v>0.46</v>
      </c>
    </row>
    <row r="260" spans="1:9" ht="25.5">
      <c r="A260" s="56" t="s">
        <v>812</v>
      </c>
      <c r="B260" s="53" t="s">
        <v>813</v>
      </c>
      <c r="C260" s="56" t="s">
        <v>592</v>
      </c>
      <c r="D260" s="56" t="s">
        <v>814</v>
      </c>
      <c r="E260" s="48">
        <f>H260*(1-'Entrada de Dados'!$B$5)</f>
        <v>87.737120000000004</v>
      </c>
      <c r="F260" s="70">
        <f t="shared" si="7"/>
        <v>73.348232319999994</v>
      </c>
      <c r="G260" s="146"/>
      <c r="H260" s="87">
        <v>98.36</v>
      </c>
    </row>
    <row r="261" spans="1:9" ht="25.5">
      <c r="A261" s="56" t="s">
        <v>815</v>
      </c>
      <c r="B261" s="53" t="s">
        <v>816</v>
      </c>
      <c r="C261" s="56" t="s">
        <v>582</v>
      </c>
      <c r="D261" s="156">
        <v>1.8395673333333207</v>
      </c>
      <c r="E261" s="48">
        <f>H261*(1-'Entrada de Dados'!$B$5)</f>
        <v>2.6760000000000002</v>
      </c>
      <c r="F261" s="70">
        <f t="shared" si="7"/>
        <v>4.9226821839999664</v>
      </c>
      <c r="G261" s="146"/>
      <c r="H261" s="87">
        <v>3</v>
      </c>
    </row>
    <row r="262" spans="1:9">
      <c r="A262" s="318" t="s">
        <v>69</v>
      </c>
      <c r="B262" s="308"/>
      <c r="C262" s="308"/>
      <c r="D262" s="309"/>
      <c r="E262" s="48"/>
      <c r="F262" s="48">
        <f>SUM(F256:F257)</f>
        <v>55.384581496000003</v>
      </c>
      <c r="H262" s="84"/>
    </row>
    <row r="263" spans="1:9">
      <c r="A263" s="304" t="s">
        <v>70</v>
      </c>
      <c r="B263" s="305"/>
      <c r="C263" s="305"/>
      <c r="D263" s="306"/>
      <c r="E263" s="48"/>
      <c r="F263" s="48">
        <f>SUM(F258:F261)</f>
        <v>253.25633850399998</v>
      </c>
      <c r="H263" s="84"/>
    </row>
    <row r="264" spans="1:9">
      <c r="A264" s="304" t="s">
        <v>71</v>
      </c>
      <c r="B264" s="305"/>
      <c r="C264" s="305"/>
      <c r="D264" s="306"/>
      <c r="E264" s="48"/>
      <c r="F264" s="48">
        <f>F263+F262</f>
        <v>308.64091999999999</v>
      </c>
      <c r="G264" s="128">
        <v>346.01</v>
      </c>
      <c r="H264" s="162">
        <f>G264-F264</f>
        <v>37.369079999999997</v>
      </c>
      <c r="I264" s="152"/>
    </row>
    <row r="265" spans="1:9">
      <c r="A265" s="148"/>
      <c r="B265" s="76"/>
      <c r="C265" s="148"/>
      <c r="D265" s="148"/>
      <c r="E265" s="77"/>
      <c r="F265" s="77"/>
      <c r="G265" s="146"/>
      <c r="H265" s="87"/>
    </row>
    <row r="266" spans="1:9">
      <c r="A266" s="148"/>
      <c r="B266" s="76"/>
      <c r="C266" s="148"/>
      <c r="D266" s="148"/>
      <c r="E266" s="77"/>
      <c r="F266" s="77"/>
      <c r="G266" s="146"/>
      <c r="H266" s="87"/>
    </row>
    <row r="267" spans="1:9" ht="25.5">
      <c r="A267" s="50" t="s">
        <v>817</v>
      </c>
      <c r="B267" s="49" t="s">
        <v>818</v>
      </c>
      <c r="C267" s="50" t="s">
        <v>819</v>
      </c>
      <c r="D267" s="51"/>
      <c r="E267" s="77"/>
      <c r="F267" s="77"/>
      <c r="G267" s="146"/>
      <c r="H267" s="87"/>
    </row>
    <row r="268" spans="1:9">
      <c r="A268" s="45" t="s">
        <v>64</v>
      </c>
      <c r="B268" s="44" t="s">
        <v>65</v>
      </c>
      <c r="C268" s="45" t="s">
        <v>35</v>
      </c>
      <c r="D268" s="45" t="s">
        <v>66</v>
      </c>
      <c r="E268" s="46" t="s">
        <v>67</v>
      </c>
      <c r="F268" s="45" t="s">
        <v>68</v>
      </c>
      <c r="H268" s="82" t="s">
        <v>67</v>
      </c>
    </row>
    <row r="269" spans="1:9">
      <c r="A269" s="54">
        <v>88238</v>
      </c>
      <c r="B269" s="52" t="s">
        <v>219</v>
      </c>
      <c r="C269" s="54" t="s">
        <v>62</v>
      </c>
      <c r="D269" s="54" t="s">
        <v>188</v>
      </c>
      <c r="E269" s="48">
        <f>H269*(1-'Entrada de Dados'!$B$5)</f>
        <v>8.2420799999999996</v>
      </c>
      <c r="F269" s="70">
        <f>E269*D269</f>
        <v>0.82420800000000005</v>
      </c>
      <c r="G269" s="146"/>
      <c r="H269" s="87">
        <v>9.24</v>
      </c>
    </row>
    <row r="270" spans="1:9">
      <c r="A270" s="54">
        <v>88245</v>
      </c>
      <c r="B270" s="52" t="s">
        <v>220</v>
      </c>
      <c r="C270" s="54" t="s">
        <v>62</v>
      </c>
      <c r="D270" s="54" t="s">
        <v>188</v>
      </c>
      <c r="E270" s="48">
        <f>H270*(1-'Entrada de Dados'!$B$5)</f>
        <v>10.32044</v>
      </c>
      <c r="F270" s="70">
        <f>E270*D270</f>
        <v>1.032044</v>
      </c>
      <c r="G270" s="146"/>
      <c r="H270" s="87">
        <v>11.57</v>
      </c>
    </row>
    <row r="271" spans="1:9">
      <c r="A271" s="54">
        <v>34</v>
      </c>
      <c r="B271" s="52" t="s">
        <v>221</v>
      </c>
      <c r="C271" s="54" t="s">
        <v>88</v>
      </c>
      <c r="D271" s="54" t="s">
        <v>199</v>
      </c>
      <c r="E271" s="48">
        <f>H271*(1-'Entrada de Dados'!$B$5)</f>
        <v>3.9158799999999996</v>
      </c>
      <c r="F271" s="70">
        <f>E271*D271</f>
        <v>4.3074680000000001</v>
      </c>
      <c r="G271" s="146"/>
      <c r="H271" s="87">
        <v>4.3899999999999997</v>
      </c>
    </row>
    <row r="272" spans="1:9">
      <c r="A272" s="54">
        <v>337</v>
      </c>
      <c r="B272" s="52" t="s">
        <v>189</v>
      </c>
      <c r="C272" s="54" t="s">
        <v>88</v>
      </c>
      <c r="D272" s="169">
        <v>2.8888888888888867E-2</v>
      </c>
      <c r="E272" s="48">
        <f>H272*(1-'Entrada de Dados'!$B$5)</f>
        <v>8.0280000000000005</v>
      </c>
      <c r="F272" s="70">
        <f>E272*D272</f>
        <v>0.23191999999999985</v>
      </c>
      <c r="G272" s="146"/>
      <c r="H272" s="87">
        <v>9</v>
      </c>
    </row>
    <row r="273" spans="1:9">
      <c r="A273" s="318" t="s">
        <v>69</v>
      </c>
      <c r="B273" s="308"/>
      <c r="C273" s="308"/>
      <c r="D273" s="309"/>
      <c r="E273" s="48"/>
      <c r="F273" s="48">
        <f>SUM(F269:F270)</f>
        <v>1.856252</v>
      </c>
      <c r="H273" s="84"/>
    </row>
    <row r="274" spans="1:9">
      <c r="A274" s="304" t="s">
        <v>70</v>
      </c>
      <c r="B274" s="305"/>
      <c r="C274" s="305"/>
      <c r="D274" s="306"/>
      <c r="E274" s="48"/>
      <c r="F274" s="48">
        <f>SUM(F271:F272)</f>
        <v>4.5393879999999998</v>
      </c>
      <c r="H274" s="84"/>
    </row>
    <row r="275" spans="1:9">
      <c r="A275" s="304" t="s">
        <v>71</v>
      </c>
      <c r="B275" s="305"/>
      <c r="C275" s="305"/>
      <c r="D275" s="306"/>
      <c r="E275" s="48"/>
      <c r="F275" s="48">
        <f>F274+F273</f>
        <v>6.3956400000000002</v>
      </c>
      <c r="G275" s="128">
        <v>7.17</v>
      </c>
      <c r="H275" s="162">
        <f>G275-F275</f>
        <v>0.77435999999999972</v>
      </c>
      <c r="I275" s="152"/>
    </row>
    <row r="276" spans="1:9">
      <c r="A276" s="148"/>
      <c r="B276" s="76"/>
      <c r="C276" s="148"/>
      <c r="D276" s="148"/>
      <c r="E276" s="77"/>
      <c r="F276" s="77"/>
      <c r="G276" s="146"/>
      <c r="H276" s="87"/>
    </row>
    <row r="277" spans="1:9">
      <c r="A277" s="148"/>
      <c r="B277" s="76"/>
      <c r="C277" s="148"/>
      <c r="D277" s="148"/>
      <c r="E277" s="77"/>
      <c r="F277" s="77"/>
      <c r="G277" s="146"/>
      <c r="H277" s="87"/>
    </row>
    <row r="278" spans="1:9" ht="25.5">
      <c r="A278" s="50" t="s">
        <v>820</v>
      </c>
      <c r="B278" s="49" t="s">
        <v>821</v>
      </c>
      <c r="C278" s="50" t="s">
        <v>579</v>
      </c>
      <c r="D278" s="51"/>
      <c r="E278" s="77"/>
      <c r="F278" s="77"/>
      <c r="G278" s="146"/>
      <c r="H278" s="87"/>
    </row>
    <row r="279" spans="1:9">
      <c r="A279" s="45" t="s">
        <v>64</v>
      </c>
      <c r="B279" s="44" t="s">
        <v>65</v>
      </c>
      <c r="C279" s="45" t="s">
        <v>35</v>
      </c>
      <c r="D279" s="45" t="s">
        <v>66</v>
      </c>
      <c r="E279" s="46" t="s">
        <v>67</v>
      </c>
      <c r="F279" s="45" t="s">
        <v>68</v>
      </c>
      <c r="H279" s="82" t="s">
        <v>67</v>
      </c>
    </row>
    <row r="280" spans="1:9">
      <c r="A280" s="54">
        <v>88239</v>
      </c>
      <c r="B280" s="52" t="s">
        <v>222</v>
      </c>
      <c r="C280" s="54" t="s">
        <v>62</v>
      </c>
      <c r="D280" s="54" t="s">
        <v>223</v>
      </c>
      <c r="E280" s="48">
        <f>H280*(1-'Entrada de Dados'!$B$5)</f>
        <v>8.1796400000000009</v>
      </c>
      <c r="F280" s="70">
        <f t="shared" ref="F280:F286" si="8">E280*D280</f>
        <v>1.8404190000000002</v>
      </c>
      <c r="G280" s="146"/>
      <c r="H280" s="87">
        <v>9.17</v>
      </c>
    </row>
    <row r="281" spans="1:9">
      <c r="A281" s="54">
        <v>88262</v>
      </c>
      <c r="B281" s="52" t="s">
        <v>72</v>
      </c>
      <c r="C281" s="54" t="s">
        <v>62</v>
      </c>
      <c r="D281" s="54" t="s">
        <v>224</v>
      </c>
      <c r="E281" s="48">
        <f>H281*(1-'Entrada de Dados'!$B$5)</f>
        <v>10.32044</v>
      </c>
      <c r="F281" s="70">
        <f t="shared" si="8"/>
        <v>9.2883960000000005</v>
      </c>
      <c r="G281" s="146"/>
      <c r="H281" s="87">
        <v>11.57</v>
      </c>
    </row>
    <row r="282" spans="1:9">
      <c r="A282" s="54">
        <v>2692</v>
      </c>
      <c r="B282" s="52" t="s">
        <v>225</v>
      </c>
      <c r="C282" s="54" t="s">
        <v>186</v>
      </c>
      <c r="D282" s="54" t="s">
        <v>188</v>
      </c>
      <c r="E282" s="48">
        <f>H282*(1-'Entrada de Dados'!$B$5)</f>
        <v>9.9458000000000002</v>
      </c>
      <c r="F282" s="70">
        <f t="shared" si="8"/>
        <v>0.99458000000000002</v>
      </c>
      <c r="G282" s="146"/>
      <c r="H282" s="87">
        <v>11.15</v>
      </c>
    </row>
    <row r="283" spans="1:9" ht="25.5">
      <c r="A283" s="56" t="s">
        <v>595</v>
      </c>
      <c r="B283" s="129" t="s">
        <v>1171</v>
      </c>
      <c r="C283" s="56" t="s">
        <v>594</v>
      </c>
      <c r="D283" s="56" t="s">
        <v>822</v>
      </c>
      <c r="E283" s="48">
        <f>H283*(1-'Entrada de Dados'!$B$5)</f>
        <v>5.2895599999999998</v>
      </c>
      <c r="F283" s="70">
        <f t="shared" si="8"/>
        <v>1.4546290000000002</v>
      </c>
      <c r="G283" s="146"/>
      <c r="H283" s="87">
        <v>5.93</v>
      </c>
    </row>
    <row r="284" spans="1:9" ht="38.25">
      <c r="A284" s="56" t="s">
        <v>823</v>
      </c>
      <c r="B284" s="53" t="s">
        <v>824</v>
      </c>
      <c r="C284" s="56" t="s">
        <v>594</v>
      </c>
      <c r="D284" s="56" t="s">
        <v>825</v>
      </c>
      <c r="E284" s="48">
        <f>H284*(1-'Entrada de Dados'!$B$5)</f>
        <v>1.8553600000000001</v>
      </c>
      <c r="F284" s="70">
        <f t="shared" si="8"/>
        <v>0.44528640000000003</v>
      </c>
      <c r="G284" s="146"/>
      <c r="H284" s="87">
        <v>2.08</v>
      </c>
    </row>
    <row r="285" spans="1:9">
      <c r="A285" s="54">
        <v>5061</v>
      </c>
      <c r="B285" s="52" t="s">
        <v>184</v>
      </c>
      <c r="C285" s="54" t="s">
        <v>88</v>
      </c>
      <c r="D285" s="54" t="s">
        <v>96</v>
      </c>
      <c r="E285" s="48">
        <f>H285*(1-'Entrada de Dados'!$B$5)</f>
        <v>7.5819999999999999</v>
      </c>
      <c r="F285" s="70">
        <f t="shared" si="8"/>
        <v>1.1373</v>
      </c>
      <c r="G285" s="146"/>
      <c r="H285" s="87">
        <v>8.5</v>
      </c>
    </row>
    <row r="286" spans="1:9" ht="25.5">
      <c r="A286" s="56" t="s">
        <v>826</v>
      </c>
      <c r="B286" s="53" t="s">
        <v>827</v>
      </c>
      <c r="C286" s="56" t="s">
        <v>594</v>
      </c>
      <c r="D286" s="56">
        <v>0.79300000000000004</v>
      </c>
      <c r="E286" s="48">
        <f>H286*(1-'Entrada de Dados'!$B$5)</f>
        <v>7.1984400000000006</v>
      </c>
      <c r="F286" s="70">
        <f t="shared" si="8"/>
        <v>5.7083629200000008</v>
      </c>
      <c r="G286" s="146"/>
      <c r="H286" s="87">
        <v>8.07</v>
      </c>
    </row>
    <row r="287" spans="1:9">
      <c r="A287" s="318" t="s">
        <v>69</v>
      </c>
      <c r="B287" s="308"/>
      <c r="C287" s="308"/>
      <c r="D287" s="309"/>
      <c r="E287" s="48"/>
      <c r="F287" s="48">
        <f>SUM(F280:F281)</f>
        <v>11.128815000000001</v>
      </c>
      <c r="H287" s="84"/>
    </row>
    <row r="288" spans="1:9">
      <c r="A288" s="304" t="s">
        <v>70</v>
      </c>
      <c r="B288" s="305"/>
      <c r="C288" s="305"/>
      <c r="D288" s="306"/>
      <c r="E288" s="48"/>
      <c r="F288" s="48">
        <f>SUM(F282:F286)</f>
        <v>9.7401583200000008</v>
      </c>
      <c r="H288" s="84"/>
    </row>
    <row r="289" spans="1:8">
      <c r="A289" s="304" t="s">
        <v>71</v>
      </c>
      <c r="B289" s="305"/>
      <c r="C289" s="305"/>
      <c r="D289" s="306"/>
      <c r="E289" s="48"/>
      <c r="F289" s="48">
        <f>F288+F287</f>
        <v>20.868973320000002</v>
      </c>
      <c r="G289" s="128">
        <v>23.4</v>
      </c>
      <c r="H289" s="84"/>
    </row>
    <row r="292" spans="1:8" ht="25.5">
      <c r="A292" s="50" t="s">
        <v>828</v>
      </c>
      <c r="B292" s="135" t="s">
        <v>1172</v>
      </c>
      <c r="C292" s="50" t="s">
        <v>602</v>
      </c>
      <c r="D292" s="51"/>
    </row>
    <row r="293" spans="1:8">
      <c r="A293" s="45" t="s">
        <v>64</v>
      </c>
      <c r="B293" s="44" t="s">
        <v>65</v>
      </c>
      <c r="C293" s="45" t="s">
        <v>35</v>
      </c>
      <c r="D293" s="45" t="s">
        <v>66</v>
      </c>
      <c r="E293" s="46" t="s">
        <v>67</v>
      </c>
      <c r="F293" s="45" t="s">
        <v>68</v>
      </c>
      <c r="H293" s="82" t="s">
        <v>67</v>
      </c>
    </row>
    <row r="294" spans="1:8">
      <c r="A294" s="54">
        <v>88316</v>
      </c>
      <c r="B294" s="52" t="s">
        <v>61</v>
      </c>
      <c r="C294" s="54" t="s">
        <v>62</v>
      </c>
      <c r="D294" s="54">
        <v>2.4009999999999998</v>
      </c>
      <c r="E294" s="48">
        <f>H294*(1-'Entrada de Dados'!$B$5)</f>
        <v>8.1796400000000009</v>
      </c>
      <c r="F294" s="70">
        <f>E294*D294</f>
        <v>19.63931564</v>
      </c>
      <c r="H294" s="85">
        <v>9.17</v>
      </c>
    </row>
    <row r="295" spans="1:8">
      <c r="A295" s="318" t="s">
        <v>69</v>
      </c>
      <c r="B295" s="308"/>
      <c r="C295" s="308"/>
      <c r="D295" s="309"/>
      <c r="E295" s="48"/>
      <c r="F295" s="48">
        <f>F294</f>
        <v>19.63931564</v>
      </c>
      <c r="H295" s="84"/>
    </row>
    <row r="296" spans="1:8">
      <c r="A296" s="304" t="s">
        <v>70</v>
      </c>
      <c r="B296" s="305"/>
      <c r="C296" s="305"/>
      <c r="D296" s="306"/>
      <c r="E296" s="48"/>
      <c r="F296" s="48">
        <v>0</v>
      </c>
      <c r="H296" s="84"/>
    </row>
    <row r="297" spans="1:8">
      <c r="A297" s="304" t="s">
        <v>71</v>
      </c>
      <c r="B297" s="305"/>
      <c r="C297" s="305"/>
      <c r="D297" s="306"/>
      <c r="E297" s="48"/>
      <c r="F297" s="48">
        <f>F296+F295</f>
        <v>19.63931564</v>
      </c>
      <c r="G297" s="128">
        <v>22.02</v>
      </c>
      <c r="H297" s="84"/>
    </row>
    <row r="300" spans="1:8" ht="25.5">
      <c r="A300" s="50" t="s">
        <v>830</v>
      </c>
      <c r="B300" s="135" t="s">
        <v>1173</v>
      </c>
      <c r="C300" s="50" t="s">
        <v>602</v>
      </c>
      <c r="D300" s="51"/>
    </row>
    <row r="301" spans="1:8">
      <c r="A301" s="45" t="s">
        <v>64</v>
      </c>
      <c r="B301" s="44" t="s">
        <v>65</v>
      </c>
      <c r="C301" s="45" t="s">
        <v>35</v>
      </c>
      <c r="D301" s="45" t="s">
        <v>66</v>
      </c>
      <c r="E301" s="46" t="s">
        <v>67</v>
      </c>
      <c r="F301" s="45" t="s">
        <v>68</v>
      </c>
      <c r="H301" s="82" t="s">
        <v>67</v>
      </c>
    </row>
    <row r="302" spans="1:8" ht="51">
      <c r="A302" s="56" t="s">
        <v>831</v>
      </c>
      <c r="B302" s="53" t="s">
        <v>832</v>
      </c>
      <c r="C302" s="56" t="s">
        <v>790</v>
      </c>
      <c r="D302" s="56" t="s">
        <v>833</v>
      </c>
      <c r="E302" s="48">
        <f>H302*(1-'Entrada de Dados'!$B$5)</f>
        <v>101.67016000000001</v>
      </c>
      <c r="F302" s="70">
        <f>E302*D302</f>
        <v>3.3042802000000004</v>
      </c>
      <c r="H302" s="85">
        <v>113.98</v>
      </c>
    </row>
    <row r="303" spans="1:8">
      <c r="A303" s="54">
        <v>5875</v>
      </c>
      <c r="B303" s="52" t="s">
        <v>226</v>
      </c>
      <c r="C303" s="54" t="s">
        <v>202</v>
      </c>
      <c r="D303" s="54" t="s">
        <v>227</v>
      </c>
      <c r="E303" s="48">
        <f>H303*(1-'Entrada de Dados'!$B$5)</f>
        <v>82.652720000000002</v>
      </c>
      <c r="F303" s="70">
        <f>E303*D303</f>
        <v>2.6862134000000002</v>
      </c>
      <c r="H303" s="85">
        <v>92.66</v>
      </c>
    </row>
    <row r="304" spans="1:8" ht="38.25">
      <c r="A304" s="56" t="s">
        <v>834</v>
      </c>
      <c r="B304" s="53" t="s">
        <v>835</v>
      </c>
      <c r="C304" s="56" t="s">
        <v>582</v>
      </c>
      <c r="D304" s="56" t="s">
        <v>833</v>
      </c>
      <c r="E304" s="48">
        <f>H304*(1-'Entrada de Dados'!$B$5)</f>
        <v>2.2032400000000001</v>
      </c>
      <c r="F304" s="70">
        <f>E304*D304</f>
        <v>7.1605300000000011E-2</v>
      </c>
      <c r="H304" s="85">
        <v>2.4700000000000002</v>
      </c>
    </row>
    <row r="305" spans="1:8">
      <c r="A305" s="54">
        <v>88316</v>
      </c>
      <c r="B305" s="52" t="s">
        <v>61</v>
      </c>
      <c r="C305" s="54" t="s">
        <v>62</v>
      </c>
      <c r="D305" s="54" t="s">
        <v>228</v>
      </c>
      <c r="E305" s="48">
        <f>H305*(1-'Entrada de Dados'!$B$5)</f>
        <v>8.1796400000000009</v>
      </c>
      <c r="F305" s="70">
        <f>E305*D305</f>
        <v>5.3167660000000012</v>
      </c>
      <c r="H305" s="85">
        <v>9.17</v>
      </c>
    </row>
    <row r="306" spans="1:8">
      <c r="A306" s="318" t="s">
        <v>69</v>
      </c>
      <c r="B306" s="308"/>
      <c r="C306" s="308"/>
      <c r="D306" s="309"/>
      <c r="E306" s="48"/>
      <c r="F306" s="48">
        <f>F305</f>
        <v>5.3167660000000012</v>
      </c>
      <c r="H306" s="84"/>
    </row>
    <row r="307" spans="1:8">
      <c r="A307" s="304" t="s">
        <v>70</v>
      </c>
      <c r="B307" s="305"/>
      <c r="C307" s="305"/>
      <c r="D307" s="306"/>
      <c r="E307" s="48"/>
      <c r="F307" s="48">
        <f>SUM(F302:F304)</f>
        <v>6.0620989000000005</v>
      </c>
      <c r="H307" s="84"/>
    </row>
    <row r="308" spans="1:8">
      <c r="A308" s="304" t="s">
        <v>71</v>
      </c>
      <c r="B308" s="305"/>
      <c r="C308" s="305"/>
      <c r="D308" s="306"/>
      <c r="E308" s="48"/>
      <c r="F308" s="48">
        <f>F307+F306</f>
        <v>11.378864900000002</v>
      </c>
      <c r="G308" s="128">
        <v>12.76</v>
      </c>
      <c r="H308" s="84"/>
    </row>
    <row r="311" spans="1:8" ht="38.25">
      <c r="A311" s="50" t="s">
        <v>836</v>
      </c>
      <c r="B311" s="49" t="s">
        <v>837</v>
      </c>
      <c r="C311" s="50" t="s">
        <v>579</v>
      </c>
      <c r="D311" s="51"/>
    </row>
    <row r="312" spans="1:8">
      <c r="A312" s="45" t="s">
        <v>64</v>
      </c>
      <c r="B312" s="44" t="s">
        <v>65</v>
      </c>
      <c r="C312" s="45" t="s">
        <v>35</v>
      </c>
      <c r="D312" s="45" t="s">
        <v>66</v>
      </c>
      <c r="E312" s="46" t="s">
        <v>67</v>
      </c>
      <c r="F312" s="45" t="s">
        <v>68</v>
      </c>
      <c r="H312" s="82" t="s">
        <v>67</v>
      </c>
    </row>
    <row r="313" spans="1:8" ht="25.5">
      <c r="A313" s="56" t="s">
        <v>591</v>
      </c>
      <c r="B313" s="129" t="s">
        <v>192</v>
      </c>
      <c r="C313" s="56" t="s">
        <v>592</v>
      </c>
      <c r="D313" s="56" t="s">
        <v>839</v>
      </c>
      <c r="E313" s="48">
        <f>H313*(1-'Entrada de Dados'!$B$5)</f>
        <v>219.29820000000001</v>
      </c>
      <c r="F313" s="70">
        <f>E313*D313</f>
        <v>10.964910000000001</v>
      </c>
      <c r="H313" s="85">
        <v>245.85</v>
      </c>
    </row>
    <row r="314" spans="1:8">
      <c r="A314" s="54">
        <v>88309</v>
      </c>
      <c r="B314" s="52" t="s">
        <v>76</v>
      </c>
      <c r="C314" s="54" t="s">
        <v>62</v>
      </c>
      <c r="D314" s="54" t="s">
        <v>229</v>
      </c>
      <c r="E314" s="48">
        <f>H314*(1-'Entrada de Dados'!$B$5)</f>
        <v>10.32044</v>
      </c>
      <c r="F314" s="70">
        <f>E314*D314</f>
        <v>3.6121539999999994</v>
      </c>
      <c r="H314" s="85">
        <v>11.57</v>
      </c>
    </row>
    <row r="315" spans="1:8">
      <c r="A315" s="54">
        <v>88316</v>
      </c>
      <c r="B315" s="52" t="s">
        <v>61</v>
      </c>
      <c r="C315" s="54" t="s">
        <v>62</v>
      </c>
      <c r="D315" s="54" t="s">
        <v>230</v>
      </c>
      <c r="E315" s="48">
        <f>H315*(1-'Entrada de Dados'!$B$5)</f>
        <v>8.1796400000000009</v>
      </c>
      <c r="F315" s="70">
        <f>E315*D315</f>
        <v>5.7257480000000003</v>
      </c>
      <c r="H315" s="85">
        <v>9.17</v>
      </c>
    </row>
    <row r="316" spans="1:8">
      <c r="A316" s="318" t="s">
        <v>69</v>
      </c>
      <c r="B316" s="308"/>
      <c r="C316" s="308"/>
      <c r="D316" s="309"/>
      <c r="E316" s="48"/>
      <c r="F316" s="48">
        <f>SUM(F314:F315)</f>
        <v>9.3379019999999997</v>
      </c>
      <c r="H316" s="84"/>
    </row>
    <row r="317" spans="1:8">
      <c r="A317" s="304" t="s">
        <v>70</v>
      </c>
      <c r="B317" s="305"/>
      <c r="C317" s="305"/>
      <c r="D317" s="306"/>
      <c r="E317" s="48"/>
      <c r="F317" s="48">
        <f>F313</f>
        <v>10.964910000000001</v>
      </c>
      <c r="H317" s="84"/>
    </row>
    <row r="318" spans="1:8">
      <c r="A318" s="304" t="s">
        <v>71</v>
      </c>
      <c r="B318" s="305"/>
      <c r="C318" s="305"/>
      <c r="D318" s="306"/>
      <c r="E318" s="48"/>
      <c r="F318" s="48">
        <f>F317+F316</f>
        <v>20.302812000000003</v>
      </c>
      <c r="G318" s="128">
        <v>22.76</v>
      </c>
      <c r="H318" s="84"/>
    </row>
    <row r="321" spans="1:8" ht="25.5">
      <c r="A321" s="50" t="s">
        <v>840</v>
      </c>
      <c r="B321" s="49" t="s">
        <v>841</v>
      </c>
      <c r="C321" s="50" t="s">
        <v>579</v>
      </c>
      <c r="D321" s="51"/>
    </row>
    <row r="322" spans="1:8">
      <c r="A322" s="45" t="s">
        <v>64</v>
      </c>
      <c r="B322" s="44" t="s">
        <v>65</v>
      </c>
      <c r="C322" s="45" t="s">
        <v>35</v>
      </c>
      <c r="D322" s="45" t="s">
        <v>66</v>
      </c>
      <c r="E322" s="46" t="s">
        <v>67</v>
      </c>
      <c r="F322" s="45" t="s">
        <v>68</v>
      </c>
      <c r="H322" s="82" t="s">
        <v>67</v>
      </c>
    </row>
    <row r="323" spans="1:8">
      <c r="A323" s="54">
        <v>88316</v>
      </c>
      <c r="B323" s="52" t="s">
        <v>61</v>
      </c>
      <c r="C323" s="54" t="s">
        <v>62</v>
      </c>
      <c r="D323" s="54">
        <v>0.32900000000000001</v>
      </c>
      <c r="E323" s="48">
        <f>H323*(1-'Entrada de Dados'!$B$5)</f>
        <v>8.1796400000000009</v>
      </c>
      <c r="F323" s="70">
        <f>E323*D323</f>
        <v>2.6911015600000003</v>
      </c>
      <c r="H323" s="85">
        <v>9.17</v>
      </c>
    </row>
    <row r="324" spans="1:8">
      <c r="A324" s="318" t="s">
        <v>69</v>
      </c>
      <c r="B324" s="308"/>
      <c r="C324" s="308"/>
      <c r="D324" s="309"/>
      <c r="E324" s="48"/>
      <c r="F324" s="48">
        <f>F323</f>
        <v>2.6911015600000003</v>
      </c>
      <c r="H324" s="84"/>
    </row>
    <row r="325" spans="1:8">
      <c r="A325" s="304" t="s">
        <v>70</v>
      </c>
      <c r="B325" s="305"/>
      <c r="C325" s="305"/>
      <c r="D325" s="306"/>
      <c r="E325" s="48"/>
      <c r="F325" s="48">
        <v>0</v>
      </c>
      <c r="H325" s="84"/>
    </row>
    <row r="326" spans="1:8">
      <c r="A326" s="304" t="s">
        <v>71</v>
      </c>
      <c r="B326" s="305"/>
      <c r="C326" s="305"/>
      <c r="D326" s="306"/>
      <c r="E326" s="48"/>
      <c r="F326" s="48">
        <f>F325+F324</f>
        <v>2.6911015600000003</v>
      </c>
      <c r="G326" s="128">
        <v>3.02</v>
      </c>
      <c r="H326" s="84"/>
    </row>
    <row r="329" spans="1:8" ht="25.5">
      <c r="A329" s="50" t="s">
        <v>842</v>
      </c>
      <c r="B329" s="49" t="s">
        <v>843</v>
      </c>
      <c r="C329" s="50" t="s">
        <v>602</v>
      </c>
      <c r="D329" s="51"/>
    </row>
    <row r="330" spans="1:8">
      <c r="A330" s="45" t="s">
        <v>64</v>
      </c>
      <c r="B330" s="44" t="s">
        <v>65</v>
      </c>
      <c r="C330" s="45" t="s">
        <v>35</v>
      </c>
      <c r="D330" s="45" t="s">
        <v>66</v>
      </c>
      <c r="E330" s="46" t="s">
        <v>67</v>
      </c>
      <c r="F330" s="45" t="s">
        <v>68</v>
      </c>
      <c r="H330" s="82" t="s">
        <v>67</v>
      </c>
    </row>
    <row r="331" spans="1:8">
      <c r="A331" s="54">
        <v>88309</v>
      </c>
      <c r="B331" s="52" t="s">
        <v>76</v>
      </c>
      <c r="C331" s="54" t="s">
        <v>62</v>
      </c>
      <c r="D331" s="54">
        <v>2</v>
      </c>
      <c r="E331" s="48">
        <f>H331*(1-'Entrada de Dados'!$B$5)</f>
        <v>10.32044</v>
      </c>
      <c r="F331" s="70">
        <f t="shared" ref="F331:F336" si="9">E331*D331</f>
        <v>20.640879999999999</v>
      </c>
      <c r="H331" s="85">
        <v>11.57</v>
      </c>
    </row>
    <row r="332" spans="1:8">
      <c r="A332" s="54">
        <v>88316</v>
      </c>
      <c r="B332" s="52" t="s">
        <v>61</v>
      </c>
      <c r="C332" s="54" t="s">
        <v>62</v>
      </c>
      <c r="D332" s="54">
        <v>8</v>
      </c>
      <c r="E332" s="48">
        <f>H332*(1-'Entrada de Dados'!$B$5)</f>
        <v>8.1796400000000009</v>
      </c>
      <c r="F332" s="70">
        <f t="shared" si="9"/>
        <v>65.437120000000007</v>
      </c>
      <c r="H332" s="85">
        <v>9.17</v>
      </c>
    </row>
    <row r="333" spans="1:8">
      <c r="A333" s="54">
        <v>370</v>
      </c>
      <c r="B333" s="52" t="s">
        <v>217</v>
      </c>
      <c r="C333" s="54" t="s">
        <v>80</v>
      </c>
      <c r="D333" s="169">
        <v>7.7563636363636723E-2</v>
      </c>
      <c r="E333" s="48">
        <f>H333*(1-'Entrada de Dados'!$B$5)</f>
        <v>49.06</v>
      </c>
      <c r="F333" s="70">
        <f t="shared" si="9"/>
        <v>3.8052720000000178</v>
      </c>
      <c r="H333" s="85">
        <v>55</v>
      </c>
    </row>
    <row r="334" spans="1:8">
      <c r="A334" s="54">
        <v>1379</v>
      </c>
      <c r="B334" s="52" t="s">
        <v>87</v>
      </c>
      <c r="C334" s="54" t="s">
        <v>88</v>
      </c>
      <c r="D334" s="54">
        <v>175</v>
      </c>
      <c r="E334" s="48">
        <f>H334*(1-'Entrada de Dados'!$B$5)</f>
        <v>0.41032000000000002</v>
      </c>
      <c r="F334" s="70">
        <f t="shared" si="9"/>
        <v>71.805999999999997</v>
      </c>
      <c r="H334" s="85">
        <v>0.46</v>
      </c>
    </row>
    <row r="335" spans="1:8" ht="25.5">
      <c r="A335" s="56" t="s">
        <v>844</v>
      </c>
      <c r="B335" s="53" t="s">
        <v>845</v>
      </c>
      <c r="C335" s="56" t="s">
        <v>592</v>
      </c>
      <c r="D335" s="56">
        <v>0.5</v>
      </c>
      <c r="E335" s="48">
        <f>H335*(1-'Entrada de Dados'!$B$5)</f>
        <v>84.74</v>
      </c>
      <c r="F335" s="70">
        <f t="shared" si="9"/>
        <v>42.37</v>
      </c>
      <c r="H335" s="85">
        <v>95</v>
      </c>
    </row>
    <row r="336" spans="1:8" ht="38.25">
      <c r="A336" s="56" t="s">
        <v>847</v>
      </c>
      <c r="B336" s="53" t="s">
        <v>848</v>
      </c>
      <c r="C336" s="56" t="s">
        <v>592</v>
      </c>
      <c r="D336" s="56">
        <v>0.3</v>
      </c>
      <c r="E336" s="48">
        <f>H336*(1-'Entrada de Dados'!$B$5)</f>
        <v>68.666160000000005</v>
      </c>
      <c r="F336" s="70">
        <f t="shared" si="9"/>
        <v>20.599848000000001</v>
      </c>
      <c r="H336" s="85">
        <v>76.98</v>
      </c>
    </row>
    <row r="337" spans="1:9">
      <c r="A337" s="318" t="s">
        <v>69</v>
      </c>
      <c r="B337" s="308"/>
      <c r="C337" s="308"/>
      <c r="D337" s="309"/>
      <c r="E337" s="48"/>
      <c r="F337" s="48">
        <f>SUM(F331:F332)</f>
        <v>86.078000000000003</v>
      </c>
      <c r="H337" s="84"/>
    </row>
    <row r="338" spans="1:9">
      <c r="A338" s="304" t="s">
        <v>70</v>
      </c>
      <c r="B338" s="305"/>
      <c r="C338" s="305"/>
      <c r="D338" s="306"/>
      <c r="E338" s="48"/>
      <c r="F338" s="48">
        <f>SUM(F333:F336)</f>
        <v>138.58112000000003</v>
      </c>
      <c r="H338" s="84"/>
    </row>
    <row r="339" spans="1:9">
      <c r="A339" s="304" t="s">
        <v>71</v>
      </c>
      <c r="B339" s="305"/>
      <c r="C339" s="305"/>
      <c r="D339" s="306"/>
      <c r="E339" s="48"/>
      <c r="F339" s="48">
        <f>F338+F337</f>
        <v>224.65912000000003</v>
      </c>
      <c r="G339" s="128">
        <v>251.86</v>
      </c>
      <c r="H339" s="162">
        <f>G339-F339</f>
        <v>27.200879999999984</v>
      </c>
      <c r="I339" s="152"/>
    </row>
    <row r="341" spans="1:9" ht="13.5" thickBot="1"/>
    <row r="342" spans="1:9">
      <c r="A342" s="310" t="s">
        <v>42</v>
      </c>
      <c r="B342" s="312" t="e">
        <f>#REF!</f>
        <v>#REF!</v>
      </c>
      <c r="C342" s="313"/>
      <c r="D342" s="313"/>
      <c r="E342" s="313"/>
      <c r="F342" s="314"/>
    </row>
    <row r="343" spans="1:9" ht="13.5" thickBot="1">
      <c r="A343" s="311"/>
      <c r="B343" s="315"/>
      <c r="C343" s="316"/>
      <c r="D343" s="316"/>
      <c r="E343" s="316"/>
      <c r="F343" s="317"/>
    </row>
    <row r="346" spans="1:9" ht="51">
      <c r="A346" s="50" t="s">
        <v>849</v>
      </c>
      <c r="B346" s="49" t="s">
        <v>850</v>
      </c>
      <c r="C346" s="50" t="s">
        <v>579</v>
      </c>
      <c r="D346" s="51"/>
    </row>
    <row r="347" spans="1:9">
      <c r="A347" s="45" t="s">
        <v>64</v>
      </c>
      <c r="B347" s="44" t="s">
        <v>65</v>
      </c>
      <c r="C347" s="45" t="s">
        <v>35</v>
      </c>
      <c r="D347" s="45" t="s">
        <v>66</v>
      </c>
      <c r="E347" s="46" t="s">
        <v>67</v>
      </c>
      <c r="F347" s="45" t="s">
        <v>68</v>
      </c>
      <c r="H347" s="82" t="s">
        <v>67</v>
      </c>
    </row>
    <row r="348" spans="1:9">
      <c r="A348" s="54">
        <v>88239</v>
      </c>
      <c r="B348" s="52" t="s">
        <v>222</v>
      </c>
      <c r="C348" s="54" t="s">
        <v>62</v>
      </c>
      <c r="D348" s="54">
        <v>0.22900000000000001</v>
      </c>
      <c r="E348" s="48">
        <f>H348*(1-'Entrada de Dados'!$B$5)</f>
        <v>8.2420799999999996</v>
      </c>
      <c r="F348" s="70">
        <f t="shared" ref="F348:F355" si="10">E348*D348</f>
        <v>1.8874363199999999</v>
      </c>
      <c r="H348" s="85">
        <v>9.24</v>
      </c>
    </row>
    <row r="349" spans="1:9">
      <c r="A349" s="54">
        <v>88262</v>
      </c>
      <c r="B349" s="52" t="s">
        <v>72</v>
      </c>
      <c r="C349" s="54" t="s">
        <v>62</v>
      </c>
      <c r="D349" s="54" t="s">
        <v>233</v>
      </c>
      <c r="E349" s="48">
        <f>H349*(1-'Entrada de Dados'!$B$5)</f>
        <v>10.32044</v>
      </c>
      <c r="F349" s="70">
        <f t="shared" si="10"/>
        <v>9.3916003999999997</v>
      </c>
      <c r="H349" s="85">
        <v>11.57</v>
      </c>
    </row>
    <row r="350" spans="1:9" ht="38.25">
      <c r="A350" s="56" t="s">
        <v>851</v>
      </c>
      <c r="B350" s="53" t="s">
        <v>852</v>
      </c>
      <c r="C350" s="56" t="s">
        <v>584</v>
      </c>
      <c r="D350" s="56" t="s">
        <v>853</v>
      </c>
      <c r="E350" s="48">
        <f>H350*(1-'Entrada de Dados'!$B$5)</f>
        <v>37.169640000000001</v>
      </c>
      <c r="F350" s="70">
        <f t="shared" si="10"/>
        <v>6.4749512879999997</v>
      </c>
      <c r="H350" s="85">
        <v>41.67</v>
      </c>
    </row>
    <row r="351" spans="1:9">
      <c r="A351" s="54">
        <v>2692</v>
      </c>
      <c r="B351" s="52" t="s">
        <v>225</v>
      </c>
      <c r="C351" s="54" t="s">
        <v>186</v>
      </c>
      <c r="D351" s="54" t="s">
        <v>234</v>
      </c>
      <c r="E351" s="48">
        <f>H351*(1-'Entrada de Dados'!$B$5)</f>
        <v>9.9458000000000002</v>
      </c>
      <c r="F351" s="70">
        <f t="shared" si="10"/>
        <v>5.96748E-2</v>
      </c>
      <c r="H351" s="85">
        <v>11.15</v>
      </c>
    </row>
    <row r="352" spans="1:9" ht="38.25">
      <c r="A352" s="56" t="s">
        <v>595</v>
      </c>
      <c r="B352" s="53" t="s">
        <v>771</v>
      </c>
      <c r="C352" s="56" t="s">
        <v>594</v>
      </c>
      <c r="D352" s="56" t="s">
        <v>854</v>
      </c>
      <c r="E352" s="48">
        <f>H352*(1-'Entrada de Dados'!$B$5)</f>
        <v>5.2895599999999998</v>
      </c>
      <c r="F352" s="70">
        <f t="shared" si="10"/>
        <v>5.5011424</v>
      </c>
      <c r="H352" s="85">
        <v>5.93</v>
      </c>
    </row>
    <row r="353" spans="1:8" ht="38.25">
      <c r="A353" s="56" t="s">
        <v>855</v>
      </c>
      <c r="B353" s="53" t="s">
        <v>856</v>
      </c>
      <c r="C353" s="56" t="s">
        <v>594</v>
      </c>
      <c r="D353" s="56" t="s">
        <v>857</v>
      </c>
      <c r="E353" s="48">
        <f>H353*(1-'Entrada de Dados'!$B$5)</f>
        <v>3.2825600000000001</v>
      </c>
      <c r="F353" s="70">
        <f t="shared" si="10"/>
        <v>1.8054080000000001</v>
      </c>
      <c r="H353" s="85">
        <v>3.68</v>
      </c>
    </row>
    <row r="354" spans="1:8">
      <c r="A354" s="54">
        <v>5068</v>
      </c>
      <c r="B354" s="52" t="s">
        <v>235</v>
      </c>
      <c r="C354" s="54" t="s">
        <v>88</v>
      </c>
      <c r="D354" s="54" t="s">
        <v>236</v>
      </c>
      <c r="E354" s="48">
        <f>H354*(1-'Entrada de Dados'!$B$5)</f>
        <v>7.4481999999999999</v>
      </c>
      <c r="F354" s="70">
        <f t="shared" si="10"/>
        <v>2.0110140000000003</v>
      </c>
      <c r="H354" s="85">
        <v>8.35</v>
      </c>
    </row>
    <row r="355" spans="1:8" ht="25.5">
      <c r="A355" s="56" t="s">
        <v>826</v>
      </c>
      <c r="B355" s="53" t="s">
        <v>827</v>
      </c>
      <c r="C355" s="56" t="s">
        <v>594</v>
      </c>
      <c r="D355" s="56" t="s">
        <v>858</v>
      </c>
      <c r="E355" s="48">
        <f>H355*(1-'Entrada de Dados'!$B$5)</f>
        <v>7.1984400000000006</v>
      </c>
      <c r="F355" s="70">
        <f t="shared" si="10"/>
        <v>2.2315164000000003</v>
      </c>
      <c r="H355" s="85">
        <v>8.07</v>
      </c>
    </row>
    <row r="356" spans="1:8">
      <c r="A356" s="318" t="s">
        <v>69</v>
      </c>
      <c r="B356" s="308"/>
      <c r="C356" s="308"/>
      <c r="D356" s="309"/>
      <c r="E356" s="48"/>
      <c r="F356" s="48">
        <f>SUM(F348:F349)</f>
        <v>11.279036720000001</v>
      </c>
      <c r="H356" s="84"/>
    </row>
    <row r="357" spans="1:8">
      <c r="A357" s="304" t="s">
        <v>70</v>
      </c>
      <c r="B357" s="305"/>
      <c r="C357" s="305"/>
      <c r="D357" s="306"/>
      <c r="E357" s="48"/>
      <c r="F357" s="48">
        <f>SUM(F350:F355)</f>
        <v>18.083706887999998</v>
      </c>
      <c r="H357" s="84"/>
    </row>
    <row r="358" spans="1:8">
      <c r="A358" s="304" t="s">
        <v>71</v>
      </c>
      <c r="B358" s="305"/>
      <c r="C358" s="305"/>
      <c r="D358" s="306"/>
      <c r="E358" s="48"/>
      <c r="F358" s="48">
        <f>F357+F356</f>
        <v>29.362743607999999</v>
      </c>
      <c r="G358" s="128">
        <v>32.92</v>
      </c>
      <c r="H358" s="84"/>
    </row>
    <row r="361" spans="1:8" ht="38.25">
      <c r="A361" s="50" t="s">
        <v>859</v>
      </c>
      <c r="B361" s="49" t="s">
        <v>860</v>
      </c>
      <c r="C361" s="50" t="s">
        <v>602</v>
      </c>
      <c r="D361" s="51"/>
    </row>
    <row r="362" spans="1:8">
      <c r="A362" s="45" t="s">
        <v>64</v>
      </c>
      <c r="B362" s="44" t="s">
        <v>65</v>
      </c>
      <c r="C362" s="45" t="s">
        <v>35</v>
      </c>
      <c r="D362" s="45" t="s">
        <v>66</v>
      </c>
      <c r="E362" s="46" t="s">
        <v>67</v>
      </c>
      <c r="F362" s="45" t="s">
        <v>68</v>
      </c>
      <c r="H362" s="82" t="s">
        <v>67</v>
      </c>
    </row>
    <row r="363" spans="1:8">
      <c r="A363" s="54">
        <v>88245</v>
      </c>
      <c r="B363" s="52" t="s">
        <v>220</v>
      </c>
      <c r="C363" s="54" t="s">
        <v>62</v>
      </c>
      <c r="D363" s="54" t="s">
        <v>183</v>
      </c>
      <c r="E363" s="48">
        <f>H363*(1-'Entrada de Dados'!$B$5)</f>
        <v>10.32044</v>
      </c>
      <c r="F363" s="70">
        <f t="shared" ref="F363:F368" si="11">E363*D363</f>
        <v>6.1922639999999998</v>
      </c>
      <c r="H363" s="85">
        <v>11.57</v>
      </c>
    </row>
    <row r="364" spans="1:8">
      <c r="A364" s="54">
        <v>88262</v>
      </c>
      <c r="B364" s="52" t="s">
        <v>72</v>
      </c>
      <c r="C364" s="54" t="s">
        <v>62</v>
      </c>
      <c r="D364" s="54" t="s">
        <v>183</v>
      </c>
      <c r="E364" s="48">
        <f>H364*(1-'Entrada de Dados'!$B$5)</f>
        <v>10.32044</v>
      </c>
      <c r="F364" s="70">
        <f t="shared" si="11"/>
        <v>6.1922639999999998</v>
      </c>
      <c r="H364" s="85">
        <v>11.57</v>
      </c>
    </row>
    <row r="365" spans="1:8">
      <c r="A365" s="54">
        <v>88309</v>
      </c>
      <c r="B365" s="52" t="s">
        <v>76</v>
      </c>
      <c r="C365" s="54" t="s">
        <v>62</v>
      </c>
      <c r="D365" s="54" t="s">
        <v>183</v>
      </c>
      <c r="E365" s="48">
        <f>H365*(1-'Entrada de Dados'!$B$5)</f>
        <v>10.32044</v>
      </c>
      <c r="F365" s="70">
        <f t="shared" si="11"/>
        <v>6.1922639999999998</v>
      </c>
      <c r="H365" s="85">
        <v>11.57</v>
      </c>
    </row>
    <row r="366" spans="1:8">
      <c r="A366" s="54">
        <v>88316</v>
      </c>
      <c r="B366" s="52" t="s">
        <v>61</v>
      </c>
      <c r="C366" s="54" t="s">
        <v>62</v>
      </c>
      <c r="D366" s="54" t="s">
        <v>237</v>
      </c>
      <c r="E366" s="48">
        <f>H366*(1-'Entrada de Dados'!$B$5)</f>
        <v>8.1796400000000009</v>
      </c>
      <c r="F366" s="70">
        <f t="shared" si="11"/>
        <v>13.087424000000002</v>
      </c>
      <c r="H366" s="85">
        <v>9.17</v>
      </c>
    </row>
    <row r="367" spans="1:8" ht="38.25">
      <c r="A367" s="56" t="s">
        <v>861</v>
      </c>
      <c r="B367" s="53" t="s">
        <v>862</v>
      </c>
      <c r="C367" s="56" t="s">
        <v>592</v>
      </c>
      <c r="D367" s="56" t="s">
        <v>863</v>
      </c>
      <c r="E367" s="48">
        <f>H367*(1-'Entrada de Dados'!$B$5)</f>
        <v>278.86595999999997</v>
      </c>
      <c r="F367" s="70">
        <f t="shared" si="11"/>
        <v>292.809258</v>
      </c>
      <c r="H367" s="85">
        <v>312.63</v>
      </c>
    </row>
    <row r="368" spans="1:8" ht="38.25">
      <c r="A368" s="56" t="s">
        <v>864</v>
      </c>
      <c r="B368" s="53" t="s">
        <v>865</v>
      </c>
      <c r="C368" s="56" t="s">
        <v>582</v>
      </c>
      <c r="D368" s="56">
        <v>0.31</v>
      </c>
      <c r="E368" s="48">
        <f>H368*(1-'Entrada de Dados'!$B$5)</f>
        <v>0.77604000000000006</v>
      </c>
      <c r="F368" s="70">
        <f t="shared" si="11"/>
        <v>0.24057240000000002</v>
      </c>
      <c r="H368" s="85">
        <v>0.87</v>
      </c>
    </row>
    <row r="369" spans="1:8">
      <c r="A369" s="318" t="s">
        <v>69</v>
      </c>
      <c r="B369" s="308"/>
      <c r="C369" s="308"/>
      <c r="D369" s="309"/>
      <c r="E369" s="48"/>
      <c r="F369" s="48">
        <f>SUM(F363:F366)</f>
        <v>31.664216</v>
      </c>
      <c r="H369" s="84"/>
    </row>
    <row r="370" spans="1:8">
      <c r="A370" s="304" t="s">
        <v>70</v>
      </c>
      <c r="B370" s="305"/>
      <c r="C370" s="305"/>
      <c r="D370" s="306"/>
      <c r="E370" s="48"/>
      <c r="F370" s="48">
        <f>SUM(F367:F368)</f>
        <v>293.04983040000002</v>
      </c>
      <c r="H370" s="84"/>
    </row>
    <row r="371" spans="1:8">
      <c r="A371" s="304" t="s">
        <v>71</v>
      </c>
      <c r="B371" s="305"/>
      <c r="C371" s="305"/>
      <c r="D371" s="306"/>
      <c r="E371" s="48"/>
      <c r="F371" s="48">
        <f>F370+F369</f>
        <v>324.71404640000003</v>
      </c>
      <c r="G371" s="128">
        <v>364.03</v>
      </c>
      <c r="H371" s="84"/>
    </row>
    <row r="374" spans="1:8" ht="25.5">
      <c r="A374" s="50" t="s">
        <v>817</v>
      </c>
      <c r="B374" s="49" t="s">
        <v>818</v>
      </c>
      <c r="C374" s="50" t="s">
        <v>819</v>
      </c>
      <c r="D374" s="51"/>
      <c r="E374" s="77"/>
      <c r="F374" s="77"/>
      <c r="G374" s="146"/>
      <c r="H374" s="87"/>
    </row>
    <row r="375" spans="1:8">
      <c r="A375" s="45" t="s">
        <v>64</v>
      </c>
      <c r="B375" s="44" t="s">
        <v>65</v>
      </c>
      <c r="C375" s="45" t="s">
        <v>35</v>
      </c>
      <c r="D375" s="45" t="s">
        <v>66</v>
      </c>
      <c r="E375" s="46" t="s">
        <v>67</v>
      </c>
      <c r="F375" s="45" t="s">
        <v>68</v>
      </c>
      <c r="H375" s="82" t="s">
        <v>67</v>
      </c>
    </row>
    <row r="376" spans="1:8">
      <c r="A376" s="54">
        <v>88238</v>
      </c>
      <c r="B376" s="52" t="s">
        <v>219</v>
      </c>
      <c r="C376" s="54" t="s">
        <v>62</v>
      </c>
      <c r="D376" s="54" t="s">
        <v>188</v>
      </c>
      <c r="E376" s="48">
        <f>H376*(1-'Entrada de Dados'!$B$5)</f>
        <v>8.2420799999999996</v>
      </c>
      <c r="F376" s="70">
        <f>E376*D376</f>
        <v>0.82420800000000005</v>
      </c>
      <c r="G376" s="146"/>
      <c r="H376" s="87">
        <v>9.24</v>
      </c>
    </row>
    <row r="377" spans="1:8">
      <c r="A377" s="54">
        <v>88245</v>
      </c>
      <c r="B377" s="52" t="s">
        <v>220</v>
      </c>
      <c r="C377" s="54" t="s">
        <v>62</v>
      </c>
      <c r="D377" s="54" t="s">
        <v>188</v>
      </c>
      <c r="E377" s="48">
        <f>H377*(1-'Entrada de Dados'!$B$5)</f>
        <v>10.32044</v>
      </c>
      <c r="F377" s="70">
        <f>E377*D377</f>
        <v>1.032044</v>
      </c>
      <c r="G377" s="146"/>
      <c r="H377" s="87">
        <v>11.57</v>
      </c>
    </row>
    <row r="378" spans="1:8">
      <c r="A378" s="54">
        <v>34</v>
      </c>
      <c r="B378" s="52" t="s">
        <v>221</v>
      </c>
      <c r="C378" s="54" t="s">
        <v>88</v>
      </c>
      <c r="D378" s="54" t="s">
        <v>199</v>
      </c>
      <c r="E378" s="48">
        <f>H378*(1-'Entrada de Dados'!$B$5)</f>
        <v>3.9158799999999996</v>
      </c>
      <c r="F378" s="70">
        <f>E378*D378</f>
        <v>4.3074680000000001</v>
      </c>
      <c r="G378" s="146"/>
      <c r="H378" s="87">
        <v>4.3899999999999997</v>
      </c>
    </row>
    <row r="379" spans="1:8">
      <c r="A379" s="54">
        <v>337</v>
      </c>
      <c r="B379" s="52" t="s">
        <v>189</v>
      </c>
      <c r="C379" s="54" t="s">
        <v>88</v>
      </c>
      <c r="D379" s="54">
        <v>2.9000000000000001E-2</v>
      </c>
      <c r="E379" s="48">
        <f>H379*(1-'Entrada de Dados'!$B$5)</f>
        <v>8.0280000000000005</v>
      </c>
      <c r="F379" s="70">
        <f>E379*D379</f>
        <v>0.23281200000000002</v>
      </c>
      <c r="G379" s="146"/>
      <c r="H379" s="87">
        <v>9</v>
      </c>
    </row>
    <row r="380" spans="1:8">
      <c r="A380" s="318" t="s">
        <v>69</v>
      </c>
      <c r="B380" s="308"/>
      <c r="C380" s="308"/>
      <c r="D380" s="309"/>
      <c r="E380" s="48"/>
      <c r="F380" s="48">
        <f>SUM(F376:F377)</f>
        <v>1.856252</v>
      </c>
      <c r="H380" s="84"/>
    </row>
    <row r="381" spans="1:8">
      <c r="A381" s="304" t="s">
        <v>70</v>
      </c>
      <c r="B381" s="305"/>
      <c r="C381" s="305"/>
      <c r="D381" s="306"/>
      <c r="E381" s="48"/>
      <c r="F381" s="48">
        <f>SUM(F378:F379)</f>
        <v>4.5402800000000001</v>
      </c>
      <c r="H381" s="84"/>
    </row>
    <row r="382" spans="1:8">
      <c r="A382" s="304" t="s">
        <v>71</v>
      </c>
      <c r="B382" s="305"/>
      <c r="C382" s="305"/>
      <c r="D382" s="306"/>
      <c r="E382" s="48"/>
      <c r="F382" s="48">
        <f>F381+F380</f>
        <v>6.3965320000000006</v>
      </c>
      <c r="G382" s="128">
        <v>7.17</v>
      </c>
      <c r="H382" s="84"/>
    </row>
    <row r="385" spans="1:8" ht="38.25">
      <c r="A385" s="50" t="s">
        <v>859</v>
      </c>
      <c r="B385" s="49" t="s">
        <v>860</v>
      </c>
      <c r="C385" s="50" t="s">
        <v>602</v>
      </c>
      <c r="D385" s="51"/>
    </row>
    <row r="386" spans="1:8">
      <c r="A386" s="45" t="s">
        <v>64</v>
      </c>
      <c r="B386" s="44" t="s">
        <v>65</v>
      </c>
      <c r="C386" s="45" t="s">
        <v>35</v>
      </c>
      <c r="D386" s="45" t="s">
        <v>66</v>
      </c>
      <c r="E386" s="46" t="s">
        <v>67</v>
      </c>
      <c r="F386" s="45" t="s">
        <v>68</v>
      </c>
      <c r="H386" s="82" t="s">
        <v>67</v>
      </c>
    </row>
    <row r="387" spans="1:8">
      <c r="A387" s="54">
        <v>88245</v>
      </c>
      <c r="B387" s="52" t="s">
        <v>220</v>
      </c>
      <c r="C387" s="54" t="s">
        <v>62</v>
      </c>
      <c r="D387" s="54" t="s">
        <v>183</v>
      </c>
      <c r="E387" s="48">
        <f>H387*(1-'Entrada de Dados'!$B$5)</f>
        <v>10.32044</v>
      </c>
      <c r="F387" s="70">
        <f t="shared" ref="F387:F392" si="12">E387*D387</f>
        <v>6.1922639999999998</v>
      </c>
      <c r="H387" s="85">
        <v>11.57</v>
      </c>
    </row>
    <row r="388" spans="1:8">
      <c r="A388" s="54">
        <v>88262</v>
      </c>
      <c r="B388" s="52" t="s">
        <v>72</v>
      </c>
      <c r="C388" s="54" t="s">
        <v>62</v>
      </c>
      <c r="D388" s="54" t="s">
        <v>183</v>
      </c>
      <c r="E388" s="48">
        <f>H388*(1-'Entrada de Dados'!$B$5)</f>
        <v>10.32044</v>
      </c>
      <c r="F388" s="70">
        <f t="shared" si="12"/>
        <v>6.1922639999999998</v>
      </c>
      <c r="H388" s="85">
        <v>11.57</v>
      </c>
    </row>
    <row r="389" spans="1:8">
      <c r="A389" s="54">
        <v>88309</v>
      </c>
      <c r="B389" s="52" t="s">
        <v>76</v>
      </c>
      <c r="C389" s="54" t="s">
        <v>62</v>
      </c>
      <c r="D389" s="54" t="s">
        <v>183</v>
      </c>
      <c r="E389" s="48">
        <f>H389*(1-'Entrada de Dados'!$B$5)</f>
        <v>10.32044</v>
      </c>
      <c r="F389" s="70">
        <f t="shared" si="12"/>
        <v>6.1922639999999998</v>
      </c>
      <c r="H389" s="85">
        <v>11.57</v>
      </c>
    </row>
    <row r="390" spans="1:8">
      <c r="A390" s="54">
        <v>88316</v>
      </c>
      <c r="B390" s="52" t="s">
        <v>61</v>
      </c>
      <c r="C390" s="54" t="s">
        <v>62</v>
      </c>
      <c r="D390" s="54" t="s">
        <v>237</v>
      </c>
      <c r="E390" s="48">
        <f>H390*(1-'Entrada de Dados'!$B$5)</f>
        <v>8.1796400000000009</v>
      </c>
      <c r="F390" s="70">
        <f t="shared" si="12"/>
        <v>13.087424000000002</v>
      </c>
      <c r="H390" s="85">
        <v>9.17</v>
      </c>
    </row>
    <row r="391" spans="1:8" ht="38.25">
      <c r="A391" s="56" t="s">
        <v>861</v>
      </c>
      <c r="B391" s="53" t="s">
        <v>862</v>
      </c>
      <c r="C391" s="56" t="s">
        <v>592</v>
      </c>
      <c r="D391" s="56" t="s">
        <v>863</v>
      </c>
      <c r="E391" s="48">
        <f>H391*(1-'Entrada de Dados'!$B$5)</f>
        <v>278.86595999999997</v>
      </c>
      <c r="F391" s="70">
        <f t="shared" si="12"/>
        <v>292.809258</v>
      </c>
      <c r="H391" s="85">
        <v>312.63</v>
      </c>
    </row>
    <row r="392" spans="1:8" ht="38.25">
      <c r="A392" s="56" t="s">
        <v>864</v>
      </c>
      <c r="B392" s="53" t="s">
        <v>865</v>
      </c>
      <c r="C392" s="56" t="s">
        <v>582</v>
      </c>
      <c r="D392" s="56">
        <v>0.31</v>
      </c>
      <c r="E392" s="48">
        <f>H392*(1-'Entrada de Dados'!$B$5)</f>
        <v>0.77604000000000006</v>
      </c>
      <c r="F392" s="70">
        <f t="shared" si="12"/>
        <v>0.24057240000000002</v>
      </c>
      <c r="H392" s="85">
        <v>0.87</v>
      </c>
    </row>
    <row r="393" spans="1:8">
      <c r="A393" s="318" t="s">
        <v>69</v>
      </c>
      <c r="B393" s="308"/>
      <c r="C393" s="308"/>
      <c r="D393" s="309"/>
      <c r="E393" s="48"/>
      <c r="F393" s="48">
        <f>SUM(F387:F390)</f>
        <v>31.664216</v>
      </c>
      <c r="H393" s="84"/>
    </row>
    <row r="394" spans="1:8">
      <c r="A394" s="304" t="s">
        <v>70</v>
      </c>
      <c r="B394" s="305"/>
      <c r="C394" s="305"/>
      <c r="D394" s="306"/>
      <c r="E394" s="48"/>
      <c r="F394" s="48">
        <f>SUM(F391:F392)</f>
        <v>293.04983040000002</v>
      </c>
      <c r="H394" s="84"/>
    </row>
    <row r="395" spans="1:8">
      <c r="A395" s="304" t="s">
        <v>71</v>
      </c>
      <c r="B395" s="305"/>
      <c r="C395" s="305"/>
      <c r="D395" s="306"/>
      <c r="E395" s="48"/>
      <c r="F395" s="48">
        <f>F394+F393</f>
        <v>324.71404640000003</v>
      </c>
      <c r="G395" s="128">
        <v>364.03</v>
      </c>
      <c r="H395" s="84"/>
    </row>
    <row r="398" spans="1:8" ht="38.25">
      <c r="A398" s="50" t="s">
        <v>859</v>
      </c>
      <c r="B398" s="49" t="s">
        <v>860</v>
      </c>
      <c r="C398" s="50" t="s">
        <v>602</v>
      </c>
      <c r="D398" s="51"/>
    </row>
    <row r="399" spans="1:8">
      <c r="A399" s="45" t="s">
        <v>64</v>
      </c>
      <c r="B399" s="44" t="s">
        <v>65</v>
      </c>
      <c r="C399" s="45" t="s">
        <v>35</v>
      </c>
      <c r="D399" s="45" t="s">
        <v>66</v>
      </c>
      <c r="E399" s="46" t="s">
        <v>67</v>
      </c>
      <c r="F399" s="45" t="s">
        <v>68</v>
      </c>
      <c r="H399" s="82" t="s">
        <v>67</v>
      </c>
    </row>
    <row r="400" spans="1:8">
      <c r="A400" s="54">
        <v>88245</v>
      </c>
      <c r="B400" s="52" t="s">
        <v>220</v>
      </c>
      <c r="C400" s="54" t="s">
        <v>62</v>
      </c>
      <c r="D400" s="54" t="s">
        <v>183</v>
      </c>
      <c r="E400" s="48">
        <f>H400*(1-'Entrada de Dados'!$B$5)</f>
        <v>10.32044</v>
      </c>
      <c r="F400" s="70">
        <f t="shared" ref="F400:F405" si="13">E400*D400</f>
        <v>6.1922639999999998</v>
      </c>
      <c r="H400" s="85">
        <v>11.57</v>
      </c>
    </row>
    <row r="401" spans="1:8">
      <c r="A401" s="54">
        <v>88262</v>
      </c>
      <c r="B401" s="52" t="s">
        <v>72</v>
      </c>
      <c r="C401" s="54" t="s">
        <v>62</v>
      </c>
      <c r="D401" s="54" t="s">
        <v>183</v>
      </c>
      <c r="E401" s="48">
        <f>H401*(1-'Entrada de Dados'!$B$5)</f>
        <v>10.32044</v>
      </c>
      <c r="F401" s="70">
        <f t="shared" si="13"/>
        <v>6.1922639999999998</v>
      </c>
      <c r="H401" s="85">
        <v>11.57</v>
      </c>
    </row>
    <row r="402" spans="1:8">
      <c r="A402" s="54">
        <v>88309</v>
      </c>
      <c r="B402" s="52" t="s">
        <v>76</v>
      </c>
      <c r="C402" s="54" t="s">
        <v>62</v>
      </c>
      <c r="D402" s="54" t="s">
        <v>183</v>
      </c>
      <c r="E402" s="48">
        <f>H402*(1-'Entrada de Dados'!$B$5)</f>
        <v>10.32044</v>
      </c>
      <c r="F402" s="70">
        <f t="shared" si="13"/>
        <v>6.1922639999999998</v>
      </c>
      <c r="H402" s="85">
        <v>11.57</v>
      </c>
    </row>
    <row r="403" spans="1:8">
      <c r="A403" s="54">
        <v>88316</v>
      </c>
      <c r="B403" s="52" t="s">
        <v>61</v>
      </c>
      <c r="C403" s="54" t="s">
        <v>62</v>
      </c>
      <c r="D403" s="54" t="s">
        <v>237</v>
      </c>
      <c r="E403" s="48">
        <f>H403*(1-'Entrada de Dados'!$B$5)</f>
        <v>8.1796400000000009</v>
      </c>
      <c r="F403" s="70">
        <f t="shared" si="13"/>
        <v>13.087424000000002</v>
      </c>
      <c r="H403" s="85">
        <v>9.17</v>
      </c>
    </row>
    <row r="404" spans="1:8" ht="38.25">
      <c r="A404" s="56" t="s">
        <v>861</v>
      </c>
      <c r="B404" s="53" t="s">
        <v>862</v>
      </c>
      <c r="C404" s="56" t="s">
        <v>592</v>
      </c>
      <c r="D404" s="56" t="s">
        <v>863</v>
      </c>
      <c r="E404" s="48">
        <f>H404*(1-'Entrada de Dados'!$B$5)</f>
        <v>278.86595999999997</v>
      </c>
      <c r="F404" s="70">
        <f t="shared" si="13"/>
        <v>292.809258</v>
      </c>
      <c r="H404" s="85">
        <v>312.63</v>
      </c>
    </row>
    <row r="405" spans="1:8" ht="38.25">
      <c r="A405" s="56" t="s">
        <v>864</v>
      </c>
      <c r="B405" s="53" t="s">
        <v>865</v>
      </c>
      <c r="C405" s="56" t="s">
        <v>582</v>
      </c>
      <c r="D405" s="56">
        <v>0.31</v>
      </c>
      <c r="E405" s="48">
        <f>H405*(1-'Entrada de Dados'!$B$5)</f>
        <v>0.77604000000000006</v>
      </c>
      <c r="F405" s="70">
        <f t="shared" si="13"/>
        <v>0.24057240000000002</v>
      </c>
      <c r="H405" s="85">
        <v>0.87</v>
      </c>
    </row>
    <row r="406" spans="1:8">
      <c r="A406" s="318" t="s">
        <v>69</v>
      </c>
      <c r="B406" s="308"/>
      <c r="C406" s="308"/>
      <c r="D406" s="309"/>
      <c r="E406" s="48"/>
      <c r="F406" s="48">
        <f>SUM(F400:F403)</f>
        <v>31.664216</v>
      </c>
      <c r="H406" s="84"/>
    </row>
    <row r="407" spans="1:8">
      <c r="A407" s="304" t="s">
        <v>70</v>
      </c>
      <c r="B407" s="305"/>
      <c r="C407" s="305"/>
      <c r="D407" s="306"/>
      <c r="E407" s="48"/>
      <c r="F407" s="48">
        <f>SUM(F404:F405)</f>
        <v>293.04983040000002</v>
      </c>
      <c r="H407" s="84"/>
    </row>
    <row r="408" spans="1:8">
      <c r="A408" s="304" t="s">
        <v>71</v>
      </c>
      <c r="B408" s="305"/>
      <c r="C408" s="305"/>
      <c r="D408" s="306"/>
      <c r="E408" s="48"/>
      <c r="F408" s="48">
        <f>F407+F406</f>
        <v>324.71404640000003</v>
      </c>
      <c r="G408" s="128">
        <v>364.03</v>
      </c>
      <c r="H408" s="84"/>
    </row>
    <row r="411" spans="1:8" ht="25.5">
      <c r="A411" s="50" t="s">
        <v>817</v>
      </c>
      <c r="B411" s="49" t="s">
        <v>818</v>
      </c>
      <c r="C411" s="50" t="s">
        <v>819</v>
      </c>
      <c r="D411" s="51"/>
      <c r="E411" s="77"/>
      <c r="F411" s="77"/>
      <c r="G411" s="146"/>
      <c r="H411" s="87"/>
    </row>
    <row r="412" spans="1:8">
      <c r="A412" s="45" t="s">
        <v>64</v>
      </c>
      <c r="B412" s="44" t="s">
        <v>65</v>
      </c>
      <c r="C412" s="45" t="s">
        <v>35</v>
      </c>
      <c r="D412" s="45" t="s">
        <v>66</v>
      </c>
      <c r="E412" s="46" t="s">
        <v>67</v>
      </c>
      <c r="F412" s="45" t="s">
        <v>68</v>
      </c>
      <c r="H412" s="82" t="s">
        <v>67</v>
      </c>
    </row>
    <row r="413" spans="1:8">
      <c r="A413" s="54">
        <v>88238</v>
      </c>
      <c r="B413" s="52" t="s">
        <v>219</v>
      </c>
      <c r="C413" s="54" t="s">
        <v>62</v>
      </c>
      <c r="D413" s="54" t="s">
        <v>188</v>
      </c>
      <c r="E413" s="48">
        <f>H413*(1-'Entrada de Dados'!$B$5)</f>
        <v>8.2420799999999996</v>
      </c>
      <c r="F413" s="70">
        <f>E413*D413</f>
        <v>0.82420800000000005</v>
      </c>
      <c r="G413" s="146"/>
      <c r="H413" s="87">
        <v>9.24</v>
      </c>
    </row>
    <row r="414" spans="1:8">
      <c r="A414" s="54">
        <v>88245</v>
      </c>
      <c r="B414" s="52" t="s">
        <v>220</v>
      </c>
      <c r="C414" s="54" t="s">
        <v>62</v>
      </c>
      <c r="D414" s="54" t="s">
        <v>188</v>
      </c>
      <c r="E414" s="48">
        <f>H414*(1-'Entrada de Dados'!$B$5)</f>
        <v>10.32044</v>
      </c>
      <c r="F414" s="70">
        <f>E414*D414</f>
        <v>1.032044</v>
      </c>
      <c r="G414" s="146"/>
      <c r="H414" s="87">
        <v>11.57</v>
      </c>
    </row>
    <row r="415" spans="1:8">
      <c r="A415" s="54">
        <v>34</v>
      </c>
      <c r="B415" s="52" t="s">
        <v>221</v>
      </c>
      <c r="C415" s="54" t="s">
        <v>88</v>
      </c>
      <c r="D415" s="54" t="s">
        <v>199</v>
      </c>
      <c r="E415" s="48">
        <f>H415*(1-'Entrada de Dados'!$B$5)</f>
        <v>3.9158799999999996</v>
      </c>
      <c r="F415" s="70">
        <f>E415*D415</f>
        <v>4.3074680000000001</v>
      </c>
      <c r="G415" s="146"/>
      <c r="H415" s="87">
        <v>4.3899999999999997</v>
      </c>
    </row>
    <row r="416" spans="1:8">
      <c r="A416" s="54">
        <v>337</v>
      </c>
      <c r="B416" s="52" t="s">
        <v>189</v>
      </c>
      <c r="C416" s="54" t="s">
        <v>88</v>
      </c>
      <c r="D416" s="54">
        <v>2.9000000000000001E-2</v>
      </c>
      <c r="E416" s="48">
        <f>H416*(1-'Entrada de Dados'!$B$5)</f>
        <v>8.0280000000000005</v>
      </c>
      <c r="F416" s="70">
        <f>E416*D416</f>
        <v>0.23281200000000002</v>
      </c>
      <c r="G416" s="146"/>
      <c r="H416" s="87">
        <v>9</v>
      </c>
    </row>
    <row r="417" spans="1:8">
      <c r="A417" s="318" t="s">
        <v>69</v>
      </c>
      <c r="B417" s="308"/>
      <c r="C417" s="308"/>
      <c r="D417" s="309"/>
      <c r="E417" s="48"/>
      <c r="F417" s="48">
        <f>SUM(F413:F414)</f>
        <v>1.856252</v>
      </c>
      <c r="H417" s="84"/>
    </row>
    <row r="418" spans="1:8">
      <c r="A418" s="304" t="s">
        <v>70</v>
      </c>
      <c r="B418" s="305"/>
      <c r="C418" s="305"/>
      <c r="D418" s="306"/>
      <c r="E418" s="48"/>
      <c r="F418" s="48">
        <f>SUM(F415:F416)</f>
        <v>4.5402800000000001</v>
      </c>
      <c r="H418" s="84"/>
    </row>
    <row r="419" spans="1:8">
      <c r="A419" s="304" t="s">
        <v>71</v>
      </c>
      <c r="B419" s="305"/>
      <c r="C419" s="305"/>
      <c r="D419" s="306"/>
      <c r="E419" s="48"/>
      <c r="F419" s="48">
        <f>F418+F417</f>
        <v>6.3965320000000006</v>
      </c>
      <c r="G419" s="128">
        <v>7.17</v>
      </c>
      <c r="H419" s="84"/>
    </row>
    <row r="422" spans="1:8" ht="51">
      <c r="A422" s="50" t="s">
        <v>849</v>
      </c>
      <c r="B422" s="49" t="s">
        <v>850</v>
      </c>
      <c r="C422" s="50" t="s">
        <v>579</v>
      </c>
      <c r="D422" s="51"/>
    </row>
    <row r="423" spans="1:8">
      <c r="A423" s="45" t="s">
        <v>64</v>
      </c>
      <c r="B423" s="44" t="s">
        <v>65</v>
      </c>
      <c r="C423" s="45" t="s">
        <v>35</v>
      </c>
      <c r="D423" s="45" t="s">
        <v>66</v>
      </c>
      <c r="E423" s="46" t="s">
        <v>67</v>
      </c>
      <c r="F423" s="45" t="s">
        <v>68</v>
      </c>
      <c r="H423" s="82" t="s">
        <v>67</v>
      </c>
    </row>
    <row r="424" spans="1:8">
      <c r="A424" s="54">
        <v>88239</v>
      </c>
      <c r="B424" s="52" t="s">
        <v>222</v>
      </c>
      <c r="C424" s="54" t="s">
        <v>62</v>
      </c>
      <c r="D424" s="54">
        <v>0.22900000000000001</v>
      </c>
      <c r="E424" s="48">
        <f>H424*(1-'Entrada de Dados'!$B$5)</f>
        <v>8.2420799999999996</v>
      </c>
      <c r="F424" s="70">
        <f t="shared" ref="F424:F431" si="14">E424*D424</f>
        <v>1.8874363199999999</v>
      </c>
      <c r="H424" s="85">
        <v>9.24</v>
      </c>
    </row>
    <row r="425" spans="1:8">
      <c r="A425" s="54">
        <v>88262</v>
      </c>
      <c r="B425" s="52" t="s">
        <v>72</v>
      </c>
      <c r="C425" s="54" t="s">
        <v>62</v>
      </c>
      <c r="D425" s="54" t="s">
        <v>233</v>
      </c>
      <c r="E425" s="48">
        <f>H425*(1-'Entrada de Dados'!$B$5)</f>
        <v>10.32044</v>
      </c>
      <c r="F425" s="70">
        <f t="shared" si="14"/>
        <v>9.3916003999999997</v>
      </c>
      <c r="H425" s="85">
        <v>11.57</v>
      </c>
    </row>
    <row r="426" spans="1:8" ht="38.25">
      <c r="A426" s="56" t="s">
        <v>851</v>
      </c>
      <c r="B426" s="53" t="s">
        <v>852</v>
      </c>
      <c r="C426" s="56" t="s">
        <v>584</v>
      </c>
      <c r="D426" s="56" t="s">
        <v>853</v>
      </c>
      <c r="E426" s="48">
        <f>H426*(1-'Entrada de Dados'!$B$5)</f>
        <v>37.169640000000001</v>
      </c>
      <c r="F426" s="70">
        <f t="shared" si="14"/>
        <v>6.4749512879999997</v>
      </c>
      <c r="H426" s="85">
        <v>41.67</v>
      </c>
    </row>
    <row r="427" spans="1:8">
      <c r="A427" s="54">
        <v>2692</v>
      </c>
      <c r="B427" s="52" t="s">
        <v>225</v>
      </c>
      <c r="C427" s="54" t="s">
        <v>186</v>
      </c>
      <c r="D427" s="54" t="s">
        <v>234</v>
      </c>
      <c r="E427" s="48">
        <f>H427*(1-'Entrada de Dados'!$B$5)</f>
        <v>9.9458000000000002</v>
      </c>
      <c r="F427" s="70">
        <f t="shared" si="14"/>
        <v>5.96748E-2</v>
      </c>
      <c r="H427" s="85">
        <v>11.15</v>
      </c>
    </row>
    <row r="428" spans="1:8" ht="38.25">
      <c r="A428" s="56" t="s">
        <v>595</v>
      </c>
      <c r="B428" s="53" t="s">
        <v>771</v>
      </c>
      <c r="C428" s="56" t="s">
        <v>594</v>
      </c>
      <c r="D428" s="56" t="s">
        <v>854</v>
      </c>
      <c r="E428" s="48">
        <f>H428*(1-'Entrada de Dados'!$B$5)</f>
        <v>5.2895599999999998</v>
      </c>
      <c r="F428" s="70">
        <f t="shared" si="14"/>
        <v>5.5011424</v>
      </c>
      <c r="H428" s="85">
        <v>5.93</v>
      </c>
    </row>
    <row r="429" spans="1:8" ht="38.25">
      <c r="A429" s="56" t="s">
        <v>855</v>
      </c>
      <c r="B429" s="53" t="s">
        <v>856</v>
      </c>
      <c r="C429" s="56" t="s">
        <v>594</v>
      </c>
      <c r="D429" s="56" t="s">
        <v>857</v>
      </c>
      <c r="E429" s="48">
        <f>H429*(1-'Entrada de Dados'!$B$5)</f>
        <v>3.2825600000000001</v>
      </c>
      <c r="F429" s="70">
        <f t="shared" si="14"/>
        <v>1.8054080000000001</v>
      </c>
      <c r="H429" s="85">
        <v>3.68</v>
      </c>
    </row>
    <row r="430" spans="1:8">
      <c r="A430" s="54">
        <v>5068</v>
      </c>
      <c r="B430" s="52" t="s">
        <v>235</v>
      </c>
      <c r="C430" s="54" t="s">
        <v>88</v>
      </c>
      <c r="D430" s="54" t="s">
        <v>236</v>
      </c>
      <c r="E430" s="48">
        <f>H430*(1-'Entrada de Dados'!$B$5)</f>
        <v>7.4481999999999999</v>
      </c>
      <c r="F430" s="70">
        <f t="shared" si="14"/>
        <v>2.0110140000000003</v>
      </c>
      <c r="H430" s="85">
        <v>8.35</v>
      </c>
    </row>
    <row r="431" spans="1:8" ht="25.5">
      <c r="A431" s="56" t="s">
        <v>826</v>
      </c>
      <c r="B431" s="53" t="s">
        <v>827</v>
      </c>
      <c r="C431" s="56" t="s">
        <v>594</v>
      </c>
      <c r="D431" s="56" t="s">
        <v>858</v>
      </c>
      <c r="E431" s="48">
        <f>H431*(1-'Entrada de Dados'!$B$5)</f>
        <v>7.1984400000000006</v>
      </c>
      <c r="F431" s="70">
        <f t="shared" si="14"/>
        <v>2.2315164000000003</v>
      </c>
      <c r="H431" s="85">
        <v>8.07</v>
      </c>
    </row>
    <row r="432" spans="1:8">
      <c r="A432" s="318" t="s">
        <v>69</v>
      </c>
      <c r="B432" s="308"/>
      <c r="C432" s="308"/>
      <c r="D432" s="309"/>
      <c r="E432" s="48"/>
      <c r="F432" s="48">
        <f>SUM(F424:F425)</f>
        <v>11.279036720000001</v>
      </c>
      <c r="H432" s="84"/>
    </row>
    <row r="433" spans="1:8">
      <c r="A433" s="304" t="s">
        <v>70</v>
      </c>
      <c r="B433" s="305"/>
      <c r="C433" s="305"/>
      <c r="D433" s="306"/>
      <c r="E433" s="48"/>
      <c r="F433" s="48">
        <f>SUM(F426:F431)</f>
        <v>18.083706887999998</v>
      </c>
      <c r="H433" s="84"/>
    </row>
    <row r="434" spans="1:8">
      <c r="A434" s="304" t="s">
        <v>71</v>
      </c>
      <c r="B434" s="305"/>
      <c r="C434" s="305"/>
      <c r="D434" s="306"/>
      <c r="E434" s="48"/>
      <c r="F434" s="48">
        <f>F433+F432</f>
        <v>29.362743607999999</v>
      </c>
      <c r="G434" s="128">
        <v>32.92</v>
      </c>
      <c r="H434" s="84"/>
    </row>
    <row r="437" spans="1:8">
      <c r="A437" s="151" t="s">
        <v>238</v>
      </c>
      <c r="B437" s="71" t="s">
        <v>239</v>
      </c>
      <c r="C437" s="151" t="s">
        <v>215</v>
      </c>
      <c r="D437" s="51"/>
    </row>
    <row r="438" spans="1:8">
      <c r="A438" s="45" t="s">
        <v>64</v>
      </c>
      <c r="B438" s="44" t="s">
        <v>65</v>
      </c>
      <c r="C438" s="45" t="s">
        <v>35</v>
      </c>
      <c r="D438" s="45" t="s">
        <v>66</v>
      </c>
      <c r="E438" s="46" t="s">
        <v>67</v>
      </c>
      <c r="F438" s="45" t="s">
        <v>68</v>
      </c>
      <c r="H438" s="82" t="s">
        <v>67</v>
      </c>
    </row>
    <row r="439" spans="1:8">
      <c r="A439" s="54">
        <v>88239</v>
      </c>
      <c r="B439" s="52" t="s">
        <v>222</v>
      </c>
      <c r="C439" s="54" t="s">
        <v>62</v>
      </c>
      <c r="D439" s="54" t="s">
        <v>230</v>
      </c>
      <c r="E439" s="48">
        <f>H439*(1-'Entrada de Dados'!$B$5)</f>
        <v>8.2420799999999996</v>
      </c>
      <c r="F439" s="70">
        <f>E439*D439</f>
        <v>5.769455999999999</v>
      </c>
      <c r="H439" s="85">
        <v>9.24</v>
      </c>
    </row>
    <row r="440" spans="1:8">
      <c r="A440" s="54">
        <v>88262</v>
      </c>
      <c r="B440" s="52" t="s">
        <v>72</v>
      </c>
      <c r="C440" s="54" t="s">
        <v>62</v>
      </c>
      <c r="D440" s="54" t="s">
        <v>232</v>
      </c>
      <c r="E440" s="48">
        <f>H440*(1-'Entrada de Dados'!$B$5)</f>
        <v>10.32044</v>
      </c>
      <c r="F440" s="70">
        <f>E440*D440</f>
        <v>5.1602199999999998</v>
      </c>
      <c r="H440" s="85">
        <v>11.57</v>
      </c>
    </row>
    <row r="441" spans="1:8" ht="38.25">
      <c r="A441" s="56" t="s">
        <v>867</v>
      </c>
      <c r="B441" s="53" t="s">
        <v>868</v>
      </c>
      <c r="C441" s="56" t="s">
        <v>594</v>
      </c>
      <c r="D441" s="56" t="s">
        <v>869</v>
      </c>
      <c r="E441" s="48">
        <f>H441*(1-'Entrada de Dados'!$B$5)</f>
        <v>14.771519999999999</v>
      </c>
      <c r="F441" s="70">
        <f>E441*D441</f>
        <v>5.1700319999999991</v>
      </c>
      <c r="H441" s="85">
        <v>16.559999999999999</v>
      </c>
    </row>
    <row r="442" spans="1:8">
      <c r="A442" s="54">
        <v>5061</v>
      </c>
      <c r="B442" s="52" t="s">
        <v>184</v>
      </c>
      <c r="C442" s="54" t="s">
        <v>88</v>
      </c>
      <c r="D442" s="54" t="s">
        <v>240</v>
      </c>
      <c r="E442" s="48">
        <f>H442*(1-'Entrada de Dados'!$B$5)</f>
        <v>7.5819999999999999</v>
      </c>
      <c r="F442" s="70">
        <f>E442*D442</f>
        <v>0.37909999999999999</v>
      </c>
      <c r="H442" s="85">
        <v>8.5</v>
      </c>
    </row>
    <row r="443" spans="1:8" ht="25.5">
      <c r="A443" s="56" t="s">
        <v>826</v>
      </c>
      <c r="B443" s="53" t="s">
        <v>827</v>
      </c>
      <c r="C443" s="56" t="s">
        <v>594</v>
      </c>
      <c r="D443" s="56" t="s">
        <v>870</v>
      </c>
      <c r="E443" s="48">
        <f>H443*(1-'Entrada de Dados'!$B$5)</f>
        <v>7.1984400000000006</v>
      </c>
      <c r="F443" s="70">
        <f>E443*D443</f>
        <v>1.6556412000000003</v>
      </c>
      <c r="H443" s="85">
        <v>8.07</v>
      </c>
    </row>
    <row r="444" spans="1:8">
      <c r="A444" s="318" t="s">
        <v>69</v>
      </c>
      <c r="B444" s="308"/>
      <c r="C444" s="308"/>
      <c r="D444" s="309"/>
      <c r="E444" s="48"/>
      <c r="F444" s="48">
        <f>SUM(F439:F440)</f>
        <v>10.929675999999999</v>
      </c>
      <c r="H444" s="84"/>
    </row>
    <row r="445" spans="1:8">
      <c r="A445" s="304" t="s">
        <v>70</v>
      </c>
      <c r="B445" s="305"/>
      <c r="C445" s="305"/>
      <c r="D445" s="306"/>
      <c r="E445" s="48"/>
      <c r="F445" s="48">
        <f>SUM(F441:F443)</f>
        <v>7.2047732</v>
      </c>
      <c r="H445" s="84"/>
    </row>
    <row r="446" spans="1:8">
      <c r="A446" s="304" t="s">
        <v>71</v>
      </c>
      <c r="B446" s="305"/>
      <c r="C446" s="305"/>
      <c r="D446" s="306"/>
      <c r="E446" s="48"/>
      <c r="F446" s="48">
        <f>F445+F444</f>
        <v>18.134449199999999</v>
      </c>
      <c r="G446" s="128">
        <v>20.329999999999998</v>
      </c>
      <c r="H446" s="84"/>
    </row>
    <row r="449" spans="1:8">
      <c r="A449" s="50"/>
      <c r="B449" s="49" t="e">
        <f>#REF!</f>
        <v>#REF!</v>
      </c>
      <c r="C449" s="50" t="s">
        <v>579</v>
      </c>
      <c r="D449" s="51"/>
    </row>
    <row r="450" spans="1:8">
      <c r="A450" s="45" t="s">
        <v>64</v>
      </c>
      <c r="B450" s="44" t="s">
        <v>65</v>
      </c>
      <c r="C450" s="45" t="s">
        <v>35</v>
      </c>
      <c r="D450" s="45" t="s">
        <v>66</v>
      </c>
      <c r="E450" s="46" t="s">
        <v>67</v>
      </c>
      <c r="F450" s="45" t="s">
        <v>68</v>
      </c>
      <c r="H450" s="82" t="s">
        <v>67</v>
      </c>
    </row>
    <row r="451" spans="1:8">
      <c r="A451" s="54" t="s">
        <v>241</v>
      </c>
      <c r="B451" s="52" t="s">
        <v>242</v>
      </c>
      <c r="C451" s="54" t="s">
        <v>80</v>
      </c>
      <c r="D451" s="54" t="s">
        <v>243</v>
      </c>
      <c r="E451" s="48">
        <f>H451*(1-'Entrada de Dados'!$B$5)</f>
        <v>308.64091999999999</v>
      </c>
      <c r="F451" s="70">
        <f t="shared" ref="F451:F462" si="15">E451*D451</f>
        <v>13.271559559999998</v>
      </c>
      <c r="H451" s="85">
        <v>346.01</v>
      </c>
    </row>
    <row r="452" spans="1:8">
      <c r="A452" s="54" t="s">
        <v>244</v>
      </c>
      <c r="B452" s="52" t="s">
        <v>245</v>
      </c>
      <c r="C452" s="54" t="s">
        <v>80</v>
      </c>
      <c r="D452" s="54" t="s">
        <v>243</v>
      </c>
      <c r="E452" s="48">
        <f>H452*(1-'Entrada de Dados'!$B$5)</f>
        <v>54.090879999999999</v>
      </c>
      <c r="F452" s="70">
        <f t="shared" si="15"/>
        <v>2.3259078399999997</v>
      </c>
      <c r="H452" s="85">
        <v>60.64</v>
      </c>
    </row>
    <row r="453" spans="1:8">
      <c r="A453" s="54">
        <v>88239</v>
      </c>
      <c r="B453" s="52" t="s">
        <v>222</v>
      </c>
      <c r="C453" s="54" t="s">
        <v>62</v>
      </c>
      <c r="D453" s="54" t="s">
        <v>75</v>
      </c>
      <c r="E453" s="48">
        <f>H453*(1-'Entrada de Dados'!$B$5)</f>
        <v>8.2420799999999996</v>
      </c>
      <c r="F453" s="70">
        <f t="shared" si="15"/>
        <v>1.3187328</v>
      </c>
      <c r="H453" s="85">
        <v>9.24</v>
      </c>
    </row>
    <row r="454" spans="1:8">
      <c r="A454" s="54">
        <v>88262</v>
      </c>
      <c r="B454" s="52" t="s">
        <v>72</v>
      </c>
      <c r="C454" s="54" t="s">
        <v>62</v>
      </c>
      <c r="D454" s="54" t="s">
        <v>75</v>
      </c>
      <c r="E454" s="48">
        <f>H454*(1-'Entrada de Dados'!$B$5)</f>
        <v>10.32044</v>
      </c>
      <c r="F454" s="70">
        <f t="shared" si="15"/>
        <v>1.6512704</v>
      </c>
      <c r="H454" s="85">
        <v>11.57</v>
      </c>
    </row>
    <row r="455" spans="1:8">
      <c r="A455" s="54">
        <v>88309</v>
      </c>
      <c r="B455" s="52" t="s">
        <v>76</v>
      </c>
      <c r="C455" s="54" t="s">
        <v>62</v>
      </c>
      <c r="D455" s="54" t="s">
        <v>246</v>
      </c>
      <c r="E455" s="48">
        <f>H455*(1-'Entrada de Dados'!$B$5)</f>
        <v>10.32044</v>
      </c>
      <c r="F455" s="70">
        <f t="shared" si="15"/>
        <v>4.1281759999999998</v>
      </c>
      <c r="H455" s="85">
        <v>11.57</v>
      </c>
    </row>
    <row r="456" spans="1:8">
      <c r="A456" s="54">
        <v>88316</v>
      </c>
      <c r="B456" s="52" t="s">
        <v>61</v>
      </c>
      <c r="C456" s="54" t="s">
        <v>62</v>
      </c>
      <c r="D456" s="54" t="s">
        <v>164</v>
      </c>
      <c r="E456" s="48">
        <f>H456*(1-'Entrada de Dados'!$B$5)</f>
        <v>8.1796400000000009</v>
      </c>
      <c r="F456" s="70">
        <f t="shared" si="15"/>
        <v>3.5990416000000005</v>
      </c>
      <c r="H456" s="85">
        <v>9.17</v>
      </c>
    </row>
    <row r="457" spans="1:8">
      <c r="A457" s="54">
        <v>39</v>
      </c>
      <c r="B457" s="52" t="s">
        <v>247</v>
      </c>
      <c r="C457" s="54" t="s">
        <v>88</v>
      </c>
      <c r="D457" s="54" t="s">
        <v>248</v>
      </c>
      <c r="E457" s="48">
        <f>H457*(1-'Entrada de Dados'!$B$5)</f>
        <v>3.8623600000000002</v>
      </c>
      <c r="F457" s="70">
        <f t="shared" si="15"/>
        <v>1.81917156</v>
      </c>
      <c r="H457" s="85">
        <v>4.33</v>
      </c>
    </row>
    <row r="458" spans="1:8" ht="38.25">
      <c r="A458" s="56" t="s">
        <v>871</v>
      </c>
      <c r="B458" s="53" t="s">
        <v>872</v>
      </c>
      <c r="C458" s="56" t="s">
        <v>597</v>
      </c>
      <c r="D458" s="56" t="s">
        <v>585</v>
      </c>
      <c r="E458" s="48">
        <f>H458*(1-'Entrada de Dados'!$B$5)</f>
        <v>24.369440000000001</v>
      </c>
      <c r="F458" s="70">
        <f t="shared" si="15"/>
        <v>24.369440000000001</v>
      </c>
      <c r="H458" s="85">
        <v>27.32</v>
      </c>
    </row>
    <row r="459" spans="1:8" ht="38.25">
      <c r="A459" s="56" t="s">
        <v>595</v>
      </c>
      <c r="B459" s="53" t="s">
        <v>771</v>
      </c>
      <c r="C459" s="56" t="s">
        <v>594</v>
      </c>
      <c r="D459" s="56" t="s">
        <v>873</v>
      </c>
      <c r="E459" s="48">
        <f>H459*(1-'Entrada de Dados'!$B$5)</f>
        <v>5.2895599999999998</v>
      </c>
      <c r="F459" s="70">
        <f t="shared" si="15"/>
        <v>1.5339723999999999</v>
      </c>
      <c r="H459" s="85">
        <v>5.93</v>
      </c>
    </row>
    <row r="460" spans="1:8">
      <c r="A460" s="54">
        <v>5061</v>
      </c>
      <c r="B460" s="52" t="s">
        <v>184</v>
      </c>
      <c r="C460" s="54" t="s">
        <v>88</v>
      </c>
      <c r="D460" s="54" t="s">
        <v>81</v>
      </c>
      <c r="E460" s="48">
        <f>H460*(1-'Entrada de Dados'!$B$5)</f>
        <v>7.5819999999999999</v>
      </c>
      <c r="F460" s="70">
        <f t="shared" si="15"/>
        <v>0.22746</v>
      </c>
      <c r="H460" s="85">
        <v>8.5</v>
      </c>
    </row>
    <row r="461" spans="1:8" ht="25.5">
      <c r="A461" s="56" t="s">
        <v>826</v>
      </c>
      <c r="B461" s="53" t="s">
        <v>827</v>
      </c>
      <c r="C461" s="56" t="s">
        <v>594</v>
      </c>
      <c r="D461" s="56" t="s">
        <v>874</v>
      </c>
      <c r="E461" s="48">
        <f>H461*(1-'Entrada de Dados'!$B$5)</f>
        <v>7.1984400000000006</v>
      </c>
      <c r="F461" s="70">
        <f t="shared" si="15"/>
        <v>1.2237348000000001</v>
      </c>
      <c r="H461" s="85">
        <v>8.07</v>
      </c>
    </row>
    <row r="462" spans="1:8" ht="25.5">
      <c r="A462" s="56" t="s">
        <v>875</v>
      </c>
      <c r="B462" s="53" t="s">
        <v>876</v>
      </c>
      <c r="C462" s="56" t="s">
        <v>877</v>
      </c>
      <c r="D462" s="156">
        <v>3.4261673640167358</v>
      </c>
      <c r="E462" s="48">
        <f>H462*(1-'Entrada de Dados'!$B$5)</f>
        <v>6.3956400000000002</v>
      </c>
      <c r="F462" s="70">
        <f t="shared" si="15"/>
        <v>21.912533039999996</v>
      </c>
      <c r="H462" s="85">
        <v>7.17</v>
      </c>
    </row>
    <row r="463" spans="1:8">
      <c r="A463" s="318" t="s">
        <v>69</v>
      </c>
      <c r="B463" s="308"/>
      <c r="C463" s="308"/>
      <c r="D463" s="309"/>
      <c r="E463" s="48"/>
      <c r="F463" s="48">
        <f>SUM(F453:F456)</f>
        <v>10.6972208</v>
      </c>
      <c r="H463" s="162">
        <f>H465/H462</f>
        <v>1.306694560669456</v>
      </c>
    </row>
    <row r="464" spans="1:8">
      <c r="A464" s="304" t="s">
        <v>70</v>
      </c>
      <c r="B464" s="305"/>
      <c r="C464" s="305"/>
      <c r="D464" s="306"/>
      <c r="E464" s="48"/>
      <c r="F464" s="48">
        <f>SUM(F451:F462)-F463</f>
        <v>66.683779200000004</v>
      </c>
      <c r="H464" s="84"/>
    </row>
    <row r="465" spans="1:8">
      <c r="A465" s="304" t="s">
        <v>71</v>
      </c>
      <c r="B465" s="305"/>
      <c r="C465" s="305"/>
      <c r="D465" s="306"/>
      <c r="E465" s="48"/>
      <c r="F465" s="48">
        <f>F464+F463</f>
        <v>77.381</v>
      </c>
      <c r="G465" s="128">
        <v>86.75</v>
      </c>
      <c r="H465" s="162">
        <f>G465-F465</f>
        <v>9.3689999999999998</v>
      </c>
    </row>
    <row r="467" spans="1:8" ht="13.5" thickBot="1"/>
    <row r="468" spans="1:8">
      <c r="A468" s="310" t="s">
        <v>43</v>
      </c>
      <c r="B468" s="312" t="e">
        <f>#REF!</f>
        <v>#REF!</v>
      </c>
      <c r="C468" s="313"/>
      <c r="D468" s="313"/>
      <c r="E468" s="313"/>
      <c r="F468" s="314"/>
    </row>
    <row r="469" spans="1:8" ht="13.5" thickBot="1">
      <c r="A469" s="311"/>
      <c r="B469" s="315"/>
      <c r="C469" s="316"/>
      <c r="D469" s="316"/>
      <c r="E469" s="316"/>
      <c r="F469" s="317"/>
    </row>
    <row r="471" spans="1:8" ht="51">
      <c r="A471" s="50" t="s">
        <v>598</v>
      </c>
      <c r="B471" s="49" t="s">
        <v>599</v>
      </c>
      <c r="C471" s="50" t="s">
        <v>579</v>
      </c>
      <c r="D471" s="51"/>
    </row>
    <row r="472" spans="1:8">
      <c r="A472" s="45" t="s">
        <v>64</v>
      </c>
      <c r="B472" s="72" t="s">
        <v>65</v>
      </c>
      <c r="C472" s="45" t="s">
        <v>35</v>
      </c>
      <c r="D472" s="45" t="s">
        <v>66</v>
      </c>
      <c r="E472" s="45" t="s">
        <v>67</v>
      </c>
      <c r="F472" s="45" t="s">
        <v>68</v>
      </c>
    </row>
    <row r="473" spans="1:8" ht="25.5">
      <c r="A473" s="56" t="s">
        <v>600</v>
      </c>
      <c r="B473" s="129" t="s">
        <v>1174</v>
      </c>
      <c r="C473" s="56" t="s">
        <v>592</v>
      </c>
      <c r="D473" s="156">
        <v>2.4139173400586741E-2</v>
      </c>
      <c r="E473" s="48">
        <f>(1-'Entrada de Dados'!$B$5)*H473</f>
        <v>346.61336</v>
      </c>
      <c r="F473" s="48">
        <f>ROUND(E473*D473,2)</f>
        <v>8.3699999999999992</v>
      </c>
      <c r="H473" s="86">
        <v>388.58</v>
      </c>
    </row>
    <row r="474" spans="1:8">
      <c r="A474" s="54">
        <v>88309</v>
      </c>
      <c r="B474" s="52" t="s">
        <v>76</v>
      </c>
      <c r="C474" s="54" t="s">
        <v>62</v>
      </c>
      <c r="D474" s="54">
        <v>1.004</v>
      </c>
      <c r="E474" s="48">
        <f>(1-'Entrada de Dados'!$B$5)*H474</f>
        <v>10.32044</v>
      </c>
      <c r="F474" s="48">
        <f>ROUND(E474*D474,2)</f>
        <v>10.36</v>
      </c>
      <c r="H474" s="86">
        <v>11.57</v>
      </c>
    </row>
    <row r="475" spans="1:8">
      <c r="A475" s="54">
        <v>88316</v>
      </c>
      <c r="B475" s="52" t="s">
        <v>61</v>
      </c>
      <c r="C475" s="54" t="s">
        <v>62</v>
      </c>
      <c r="D475" s="54">
        <v>0.7</v>
      </c>
      <c r="E475" s="48">
        <f>(1-'Entrada de Dados'!$B$5)*H475</f>
        <v>8.1796400000000009</v>
      </c>
      <c r="F475" s="48">
        <f>ROUND(E475*D475,2)</f>
        <v>5.73</v>
      </c>
      <c r="H475" s="86">
        <v>9.17</v>
      </c>
    </row>
    <row r="476" spans="1:8">
      <c r="A476" s="54">
        <v>7271</v>
      </c>
      <c r="B476" s="52" t="s">
        <v>249</v>
      </c>
      <c r="C476" s="54" t="s">
        <v>91</v>
      </c>
      <c r="D476" s="54">
        <v>52</v>
      </c>
      <c r="E476" s="48">
        <f>(1-'Entrada de Dados'!$B$5)*H476</f>
        <v>0.35680000000000001</v>
      </c>
      <c r="F476" s="48">
        <f>ROUND(E476*D476,2)</f>
        <v>18.55</v>
      </c>
      <c r="H476" s="86">
        <v>0.4</v>
      </c>
    </row>
    <row r="477" spans="1:8">
      <c r="A477" s="304" t="s">
        <v>69</v>
      </c>
      <c r="B477" s="305"/>
      <c r="C477" s="305"/>
      <c r="D477" s="306"/>
      <c r="E477" s="58"/>
      <c r="F477" s="48">
        <f>SUM(F474:F475)</f>
        <v>16.09</v>
      </c>
    </row>
    <row r="478" spans="1:8">
      <c r="A478" s="304" t="s">
        <v>70</v>
      </c>
      <c r="B478" s="305"/>
      <c r="C478" s="305"/>
      <c r="D478" s="306"/>
      <c r="E478" s="58"/>
      <c r="F478" s="48">
        <f>SUM(F476,F473)</f>
        <v>26.92</v>
      </c>
      <c r="H478" s="145">
        <f>H479/H473</f>
        <v>1.3407792475165974E-2</v>
      </c>
    </row>
    <row r="479" spans="1:8">
      <c r="A479" s="304" t="s">
        <v>71</v>
      </c>
      <c r="B479" s="305"/>
      <c r="C479" s="305"/>
      <c r="D479" s="306"/>
      <c r="E479" s="58"/>
      <c r="F479" s="48">
        <f>F478+F477</f>
        <v>43.010000000000005</v>
      </c>
      <c r="G479" s="132">
        <v>48.22</v>
      </c>
      <c r="H479" s="145">
        <f>G479-F479</f>
        <v>5.2099999999999937</v>
      </c>
    </row>
    <row r="482" spans="1:8" ht="76.5">
      <c r="A482" s="50" t="s">
        <v>878</v>
      </c>
      <c r="B482" s="49" t="s">
        <v>879</v>
      </c>
      <c r="C482" s="50" t="s">
        <v>579</v>
      </c>
      <c r="D482" s="51"/>
    </row>
    <row r="483" spans="1:8">
      <c r="A483" s="45" t="s">
        <v>64</v>
      </c>
      <c r="B483" s="72" t="s">
        <v>65</v>
      </c>
      <c r="C483" s="45" t="s">
        <v>35</v>
      </c>
      <c r="D483" s="45" t="s">
        <v>66</v>
      </c>
      <c r="E483" s="45" t="s">
        <v>67</v>
      </c>
      <c r="F483" s="45" t="s">
        <v>68</v>
      </c>
    </row>
    <row r="484" spans="1:8" ht="38.25">
      <c r="A484" s="56" t="s">
        <v>880</v>
      </c>
      <c r="B484" s="129" t="s">
        <v>1175</v>
      </c>
      <c r="C484" s="56" t="s">
        <v>592</v>
      </c>
      <c r="D484" s="155">
        <v>9.220786612783867E-3</v>
      </c>
      <c r="E484" s="48">
        <f>(1-'Entrada de Dados'!$B$5)*H484</f>
        <v>313.43096000000003</v>
      </c>
      <c r="F484" s="48">
        <f t="shared" ref="F484:F489" si="16">ROUND(E484*D484,2)</f>
        <v>2.89</v>
      </c>
      <c r="H484" s="85">
        <v>351.38</v>
      </c>
    </row>
    <row r="485" spans="1:8">
      <c r="A485" s="54">
        <v>88309</v>
      </c>
      <c r="B485" s="52" t="s">
        <v>76</v>
      </c>
      <c r="C485" s="54" t="s">
        <v>62</v>
      </c>
      <c r="D485" s="54" t="s">
        <v>250</v>
      </c>
      <c r="E485" s="48">
        <f>(1-'Entrada de Dados'!$B$5)*H485</f>
        <v>10.32044</v>
      </c>
      <c r="F485" s="48">
        <f t="shared" si="16"/>
        <v>17.440000000000001</v>
      </c>
      <c r="H485" s="85">
        <v>11.57</v>
      </c>
    </row>
    <row r="486" spans="1:8">
      <c r="A486" s="54">
        <v>88316</v>
      </c>
      <c r="B486" s="52" t="s">
        <v>61</v>
      </c>
      <c r="C486" s="54" t="s">
        <v>62</v>
      </c>
      <c r="D486" s="54" t="s">
        <v>251</v>
      </c>
      <c r="E486" s="48">
        <f>(1-'Entrada de Dados'!$B$5)*H486</f>
        <v>8.1796400000000009</v>
      </c>
      <c r="F486" s="48">
        <f t="shared" si="16"/>
        <v>6.91</v>
      </c>
      <c r="H486" s="85">
        <v>9.17</v>
      </c>
    </row>
    <row r="487" spans="1:8">
      <c r="A487" s="54">
        <v>22</v>
      </c>
      <c r="B487" s="52" t="s">
        <v>252</v>
      </c>
      <c r="C487" s="54" t="s">
        <v>88</v>
      </c>
      <c r="D487" s="54" t="s">
        <v>108</v>
      </c>
      <c r="E487" s="48">
        <f>(1-'Entrada de Dados'!$B$5)*H487</f>
        <v>4.06752</v>
      </c>
      <c r="F487" s="48">
        <f t="shared" si="16"/>
        <v>1.5</v>
      </c>
      <c r="H487" s="85">
        <v>4.5599999999999996</v>
      </c>
    </row>
    <row r="488" spans="1:8">
      <c r="A488" s="56" t="s">
        <v>882</v>
      </c>
      <c r="B488" s="53" t="s">
        <v>883</v>
      </c>
      <c r="C488" s="56" t="s">
        <v>884</v>
      </c>
      <c r="D488" s="56" t="s">
        <v>885</v>
      </c>
      <c r="E488" s="48">
        <f>(1-'Entrada de Dados'!$B$5)*H488</f>
        <v>356.8</v>
      </c>
      <c r="F488" s="48">
        <f t="shared" si="16"/>
        <v>9.9700000000000006</v>
      </c>
      <c r="H488" s="85">
        <v>400</v>
      </c>
    </row>
    <row r="489" spans="1:8">
      <c r="A489" s="54">
        <v>7324</v>
      </c>
      <c r="B489" s="52" t="s">
        <v>253</v>
      </c>
      <c r="C489" s="54" t="s">
        <v>88</v>
      </c>
      <c r="D489" s="54" t="s">
        <v>254</v>
      </c>
      <c r="E489" s="48">
        <f>(1-'Entrada de Dados'!$B$5)*H489</f>
        <v>35.109119999999997</v>
      </c>
      <c r="F489" s="48">
        <f t="shared" si="16"/>
        <v>0.25</v>
      </c>
      <c r="H489" s="85">
        <v>39.36</v>
      </c>
    </row>
    <row r="490" spans="1:8">
      <c r="A490" s="304" t="s">
        <v>69</v>
      </c>
      <c r="B490" s="305"/>
      <c r="C490" s="305"/>
      <c r="D490" s="306"/>
      <c r="E490" s="58"/>
      <c r="F490" s="48">
        <f>SUM(F485:F486)</f>
        <v>24.35</v>
      </c>
    </row>
    <row r="491" spans="1:8">
      <c r="A491" s="304" t="s">
        <v>70</v>
      </c>
      <c r="B491" s="305"/>
      <c r="C491" s="305"/>
      <c r="D491" s="306"/>
      <c r="E491" s="58"/>
      <c r="F491" s="48">
        <f>SUM(F484:F489)-F490</f>
        <v>14.61</v>
      </c>
      <c r="H491" s="85">
        <f>H492/H484</f>
        <v>1.3432750868006145E-2</v>
      </c>
    </row>
    <row r="492" spans="1:8">
      <c r="A492" s="304" t="s">
        <v>71</v>
      </c>
      <c r="B492" s="305"/>
      <c r="C492" s="305"/>
      <c r="D492" s="306"/>
      <c r="E492" s="58"/>
      <c r="F492" s="48">
        <f>F491+F490</f>
        <v>38.96</v>
      </c>
      <c r="G492" s="79">
        <v>43.68</v>
      </c>
      <c r="H492" s="172">
        <f>G492-F492</f>
        <v>4.7199999999999989</v>
      </c>
    </row>
    <row r="495" spans="1:8" ht="63.75">
      <c r="A495" s="50" t="s">
        <v>886</v>
      </c>
      <c r="B495" s="49" t="s">
        <v>887</v>
      </c>
      <c r="C495" s="50" t="s">
        <v>579</v>
      </c>
      <c r="D495" s="51"/>
    </row>
    <row r="496" spans="1:8">
      <c r="A496" s="45" t="s">
        <v>64</v>
      </c>
      <c r="B496" s="72" t="s">
        <v>65</v>
      </c>
      <c r="C496" s="45" t="s">
        <v>35</v>
      </c>
      <c r="D496" s="45" t="s">
        <v>66</v>
      </c>
      <c r="E496" s="45" t="s">
        <v>67</v>
      </c>
      <c r="F496" s="45" t="s">
        <v>68</v>
      </c>
    </row>
    <row r="497" spans="1:8" ht="51">
      <c r="A497" s="56" t="s">
        <v>888</v>
      </c>
      <c r="B497" s="53" t="s">
        <v>889</v>
      </c>
      <c r="C497" s="56" t="s">
        <v>592</v>
      </c>
      <c r="D497" s="156">
        <v>1.0712990737383393E-2</v>
      </c>
      <c r="E497" s="48">
        <f>(1-'Entrada de Dados'!$B$5)*H497</f>
        <v>270.60604000000001</v>
      </c>
      <c r="F497" s="48">
        <f t="shared" ref="F497:F502" si="17">ROUND(E497*D497,2)</f>
        <v>2.9</v>
      </c>
      <c r="H497" s="85">
        <v>303.37</v>
      </c>
    </row>
    <row r="498" spans="1:8">
      <c r="A498" s="54">
        <v>88309</v>
      </c>
      <c r="B498" s="52" t="s">
        <v>76</v>
      </c>
      <c r="C498" s="54" t="s">
        <v>62</v>
      </c>
      <c r="D498" s="54" t="s">
        <v>255</v>
      </c>
      <c r="E498" s="48">
        <f>(1-'Entrada de Dados'!$B$5)*H498</f>
        <v>10.32044</v>
      </c>
      <c r="F498" s="48">
        <f t="shared" si="17"/>
        <v>14.14</v>
      </c>
      <c r="H498" s="85">
        <v>11.57</v>
      </c>
    </row>
    <row r="499" spans="1:8">
      <c r="A499" s="54">
        <v>88316</v>
      </c>
      <c r="B499" s="52" t="s">
        <v>61</v>
      </c>
      <c r="C499" s="54" t="s">
        <v>62</v>
      </c>
      <c r="D499" s="54" t="s">
        <v>256</v>
      </c>
      <c r="E499" s="48">
        <f>(1-'Entrada de Dados'!$B$5)*H499</f>
        <v>8.1796400000000009</v>
      </c>
      <c r="F499" s="48">
        <f t="shared" si="17"/>
        <v>5.6</v>
      </c>
      <c r="H499" s="85">
        <v>9.17</v>
      </c>
    </row>
    <row r="500" spans="1:8">
      <c r="A500" s="54">
        <v>22</v>
      </c>
      <c r="B500" s="52" t="s">
        <v>252</v>
      </c>
      <c r="C500" s="54" t="s">
        <v>88</v>
      </c>
      <c r="D500" s="54" t="s">
        <v>108</v>
      </c>
      <c r="E500" s="48">
        <f>(1-'Entrada de Dados'!$B$5)*H500</f>
        <v>4.06752</v>
      </c>
      <c r="F500" s="48">
        <f t="shared" si="17"/>
        <v>1.5</v>
      </c>
      <c r="H500" s="85">
        <v>4.5599999999999996</v>
      </c>
    </row>
    <row r="501" spans="1:8">
      <c r="A501" s="56" t="s">
        <v>882</v>
      </c>
      <c r="B501" s="53" t="s">
        <v>883</v>
      </c>
      <c r="C501" s="56" t="s">
        <v>884</v>
      </c>
      <c r="D501" s="56" t="s">
        <v>885</v>
      </c>
      <c r="E501" s="48">
        <f>(1-'Entrada de Dados'!$B$5)*H501</f>
        <v>356.8</v>
      </c>
      <c r="F501" s="48">
        <f t="shared" si="17"/>
        <v>9.9700000000000006</v>
      </c>
      <c r="H501" s="85">
        <v>400</v>
      </c>
    </row>
    <row r="502" spans="1:8">
      <c r="A502" s="54">
        <v>7324</v>
      </c>
      <c r="B502" s="52" t="s">
        <v>253</v>
      </c>
      <c r="C502" s="54" t="s">
        <v>88</v>
      </c>
      <c r="D502" s="54" t="s">
        <v>254</v>
      </c>
      <c r="E502" s="48">
        <f>(1-'Entrada de Dados'!$B$5)*H502</f>
        <v>35.109119999999997</v>
      </c>
      <c r="F502" s="48">
        <f t="shared" si="17"/>
        <v>0.25</v>
      </c>
      <c r="H502" s="85">
        <v>39.36</v>
      </c>
    </row>
    <row r="503" spans="1:8">
      <c r="A503" s="304" t="s">
        <v>69</v>
      </c>
      <c r="B503" s="305"/>
      <c r="C503" s="305"/>
      <c r="D503" s="306"/>
      <c r="E503" s="58"/>
      <c r="F503" s="48">
        <f>SUM(F498:F499)</f>
        <v>19.740000000000002</v>
      </c>
      <c r="H503" s="85">
        <f>H505/H497</f>
        <v>1.3712628143850755E-2</v>
      </c>
    </row>
    <row r="504" spans="1:8">
      <c r="A504" s="304" t="s">
        <v>70</v>
      </c>
      <c r="B504" s="305"/>
      <c r="C504" s="305"/>
      <c r="D504" s="306"/>
      <c r="E504" s="58"/>
      <c r="F504" s="48">
        <f>SUM(F497:F502)-F503</f>
        <v>14.619999999999997</v>
      </c>
    </row>
    <row r="505" spans="1:8">
      <c r="A505" s="304" t="s">
        <v>71</v>
      </c>
      <c r="B505" s="305"/>
      <c r="C505" s="305"/>
      <c r="D505" s="306"/>
      <c r="E505" s="58"/>
      <c r="F505" s="48">
        <f>F504+F503</f>
        <v>34.36</v>
      </c>
      <c r="G505" s="79">
        <v>38.520000000000003</v>
      </c>
      <c r="H505" s="172">
        <f>G505-F505</f>
        <v>4.1600000000000037</v>
      </c>
    </row>
    <row r="508" spans="1:8" ht="76.5">
      <c r="A508" s="50" t="s">
        <v>878</v>
      </c>
      <c r="B508" s="49" t="s">
        <v>879</v>
      </c>
      <c r="C508" s="50" t="s">
        <v>579</v>
      </c>
      <c r="D508" s="51"/>
    </row>
    <row r="509" spans="1:8">
      <c r="A509" s="45" t="s">
        <v>64</v>
      </c>
      <c r="B509" s="72" t="s">
        <v>65</v>
      </c>
      <c r="C509" s="45" t="s">
        <v>35</v>
      </c>
      <c r="D509" s="45" t="s">
        <v>66</v>
      </c>
      <c r="E509" s="45" t="s">
        <v>67</v>
      </c>
      <c r="F509" s="45" t="s">
        <v>68</v>
      </c>
    </row>
    <row r="510" spans="1:8" ht="51">
      <c r="A510" s="56" t="s">
        <v>880</v>
      </c>
      <c r="B510" s="53" t="s">
        <v>881</v>
      </c>
      <c r="C510" s="56" t="s">
        <v>592</v>
      </c>
      <c r="D510" s="155">
        <v>2.2966588878137611E-2</v>
      </c>
      <c r="E510" s="48">
        <f>(1-'Entrada de Dados'!$B$5)*H510</f>
        <v>313.43096000000003</v>
      </c>
      <c r="F510" s="48">
        <f t="shared" ref="F510:F515" si="18">ROUND(E510*D510,2)</f>
        <v>7.2</v>
      </c>
      <c r="H510" s="85">
        <v>351.38</v>
      </c>
    </row>
    <row r="511" spans="1:8">
      <c r="A511" s="54">
        <v>88309</v>
      </c>
      <c r="B511" s="52" t="s">
        <v>76</v>
      </c>
      <c r="C511" s="54" t="s">
        <v>62</v>
      </c>
      <c r="D511" s="54" t="s">
        <v>250</v>
      </c>
      <c r="E511" s="48">
        <f>(1-'Entrada de Dados'!$B$5)*H511</f>
        <v>10.32044</v>
      </c>
      <c r="F511" s="48">
        <f t="shared" si="18"/>
        <v>17.440000000000001</v>
      </c>
      <c r="H511" s="85">
        <v>11.57</v>
      </c>
    </row>
    <row r="512" spans="1:8">
      <c r="A512" s="54">
        <v>88316</v>
      </c>
      <c r="B512" s="52" t="s">
        <v>61</v>
      </c>
      <c r="C512" s="54" t="s">
        <v>62</v>
      </c>
      <c r="D512" s="54" t="s">
        <v>251</v>
      </c>
      <c r="E512" s="48">
        <f>(1-'Entrada de Dados'!$B$5)*H512</f>
        <v>8.1796400000000009</v>
      </c>
      <c r="F512" s="48">
        <f t="shared" si="18"/>
        <v>6.91</v>
      </c>
      <c r="H512" s="85">
        <v>9.17</v>
      </c>
    </row>
    <row r="513" spans="1:8">
      <c r="A513" s="54">
        <v>22</v>
      </c>
      <c r="B513" s="52" t="s">
        <v>252</v>
      </c>
      <c r="C513" s="54" t="s">
        <v>88</v>
      </c>
      <c r="D513" s="54" t="s">
        <v>108</v>
      </c>
      <c r="E513" s="48">
        <f>(1-'Entrada de Dados'!$B$5)*H513</f>
        <v>4.06752</v>
      </c>
      <c r="F513" s="48">
        <f t="shared" si="18"/>
        <v>1.5</v>
      </c>
      <c r="H513" s="85">
        <v>4.5599999999999996</v>
      </c>
    </row>
    <row r="514" spans="1:8">
      <c r="A514" s="56" t="s">
        <v>882</v>
      </c>
      <c r="B514" s="53" t="s">
        <v>883</v>
      </c>
      <c r="C514" s="56" t="s">
        <v>884</v>
      </c>
      <c r="D514" s="56" t="s">
        <v>885</v>
      </c>
      <c r="E514" s="48">
        <f>(1-'Entrada de Dados'!$B$5)*H514</f>
        <v>356.8</v>
      </c>
      <c r="F514" s="48">
        <f t="shared" si="18"/>
        <v>9.9700000000000006</v>
      </c>
      <c r="H514" s="85">
        <v>400</v>
      </c>
    </row>
    <row r="515" spans="1:8">
      <c r="A515" s="54">
        <v>7324</v>
      </c>
      <c r="B515" s="52" t="s">
        <v>253</v>
      </c>
      <c r="C515" s="54" t="s">
        <v>88</v>
      </c>
      <c r="D515" s="54" t="s">
        <v>254</v>
      </c>
      <c r="E515" s="48">
        <f>(1-'Entrada de Dados'!$B$5)*H515</f>
        <v>35.109119999999997</v>
      </c>
      <c r="F515" s="48">
        <f t="shared" si="18"/>
        <v>0.25</v>
      </c>
      <c r="H515" s="85">
        <v>39.36</v>
      </c>
    </row>
    <row r="516" spans="1:8">
      <c r="A516" s="304" t="s">
        <v>69</v>
      </c>
      <c r="B516" s="305"/>
      <c r="C516" s="305"/>
      <c r="D516" s="306"/>
      <c r="E516" s="58"/>
      <c r="F516" s="48">
        <f>SUM(F511:F512)</f>
        <v>24.35</v>
      </c>
      <c r="H516" s="85">
        <f>H518/H510</f>
        <v>1.4912630200922084E-2</v>
      </c>
    </row>
    <row r="517" spans="1:8">
      <c r="A517" s="304" t="s">
        <v>70</v>
      </c>
      <c r="B517" s="305"/>
      <c r="C517" s="305"/>
      <c r="D517" s="306"/>
      <c r="E517" s="58"/>
      <c r="F517" s="48">
        <f>SUM(F510:F515)-F516</f>
        <v>18.919999999999995</v>
      </c>
    </row>
    <row r="518" spans="1:8">
      <c r="A518" s="304" t="s">
        <v>71</v>
      </c>
      <c r="B518" s="305"/>
      <c r="C518" s="305"/>
      <c r="D518" s="306"/>
      <c r="E518" s="58"/>
      <c r="F518" s="48">
        <f>F517+F516</f>
        <v>43.269999999999996</v>
      </c>
      <c r="G518" s="79">
        <v>48.51</v>
      </c>
      <c r="H518" s="172">
        <f>G518-F518</f>
        <v>5.240000000000002</v>
      </c>
    </row>
    <row r="521" spans="1:8" ht="63.75">
      <c r="A521" s="50" t="s">
        <v>886</v>
      </c>
      <c r="B521" s="49" t="s">
        <v>887</v>
      </c>
      <c r="C521" s="50" t="s">
        <v>579</v>
      </c>
      <c r="D521" s="51"/>
    </row>
    <row r="522" spans="1:8">
      <c r="A522" s="45" t="s">
        <v>64</v>
      </c>
      <c r="B522" s="72" t="s">
        <v>65</v>
      </c>
      <c r="C522" s="45" t="s">
        <v>35</v>
      </c>
      <c r="D522" s="45" t="s">
        <v>66</v>
      </c>
      <c r="E522" s="45" t="s">
        <v>67</v>
      </c>
      <c r="F522" s="45" t="s">
        <v>68</v>
      </c>
    </row>
    <row r="523" spans="1:8" ht="51">
      <c r="A523" s="56" t="s">
        <v>888</v>
      </c>
      <c r="B523" s="53" t="s">
        <v>889</v>
      </c>
      <c r="C523" s="56" t="s">
        <v>592</v>
      </c>
      <c r="D523" s="155">
        <v>2.0766720506312415E-2</v>
      </c>
      <c r="E523" s="48">
        <f>(1-'Entrada de Dados'!$B$5)*H523</f>
        <v>270.60604000000001</v>
      </c>
      <c r="F523" s="48">
        <f t="shared" ref="F523:F528" si="19">ROUND(E523*D523,2)</f>
        <v>5.62</v>
      </c>
      <c r="H523" s="85">
        <v>303.37</v>
      </c>
    </row>
    <row r="524" spans="1:8">
      <c r="A524" s="54">
        <v>88309</v>
      </c>
      <c r="B524" s="52" t="s">
        <v>76</v>
      </c>
      <c r="C524" s="54" t="s">
        <v>62</v>
      </c>
      <c r="D524" s="54" t="s">
        <v>255</v>
      </c>
      <c r="E524" s="48">
        <f>(1-'Entrada de Dados'!$B$5)*H524</f>
        <v>10.32044</v>
      </c>
      <c r="F524" s="48">
        <f t="shared" si="19"/>
        <v>14.14</v>
      </c>
      <c r="H524" s="85">
        <v>11.57</v>
      </c>
    </row>
    <row r="525" spans="1:8">
      <c r="A525" s="54">
        <v>88316</v>
      </c>
      <c r="B525" s="52" t="s">
        <v>61</v>
      </c>
      <c r="C525" s="54" t="s">
        <v>62</v>
      </c>
      <c r="D525" s="54" t="s">
        <v>256</v>
      </c>
      <c r="E525" s="48">
        <f>(1-'Entrada de Dados'!$B$5)*H525</f>
        <v>8.1796400000000009</v>
      </c>
      <c r="F525" s="48">
        <f t="shared" si="19"/>
        <v>5.6</v>
      </c>
      <c r="H525" s="85">
        <v>9.17</v>
      </c>
    </row>
    <row r="526" spans="1:8">
      <c r="A526" s="54">
        <v>22</v>
      </c>
      <c r="B526" s="52" t="s">
        <v>252</v>
      </c>
      <c r="C526" s="54" t="s">
        <v>88</v>
      </c>
      <c r="D526" s="54" t="s">
        <v>108</v>
      </c>
      <c r="E526" s="48">
        <f>(1-'Entrada de Dados'!$B$5)*H526</f>
        <v>4.06752</v>
      </c>
      <c r="F526" s="48">
        <f t="shared" si="19"/>
        <v>1.5</v>
      </c>
      <c r="H526" s="85">
        <v>4.5599999999999996</v>
      </c>
    </row>
    <row r="527" spans="1:8">
      <c r="A527" s="56" t="s">
        <v>882</v>
      </c>
      <c r="B527" s="53" t="s">
        <v>883</v>
      </c>
      <c r="C527" s="56" t="s">
        <v>884</v>
      </c>
      <c r="D527" s="56" t="s">
        <v>885</v>
      </c>
      <c r="E527" s="48">
        <f>(1-'Entrada de Dados'!$B$5)*H527</f>
        <v>356.8</v>
      </c>
      <c r="F527" s="48">
        <f t="shared" si="19"/>
        <v>9.9700000000000006</v>
      </c>
      <c r="H527" s="85">
        <v>400</v>
      </c>
    </row>
    <row r="528" spans="1:8">
      <c r="A528" s="54">
        <v>7324</v>
      </c>
      <c r="B528" s="52" t="s">
        <v>253</v>
      </c>
      <c r="C528" s="54" t="s">
        <v>88</v>
      </c>
      <c r="D528" s="54" t="s">
        <v>254</v>
      </c>
      <c r="E528" s="48">
        <f>(1-'Entrada de Dados'!$B$5)*H528</f>
        <v>35.109119999999997</v>
      </c>
      <c r="F528" s="48">
        <f t="shared" si="19"/>
        <v>0.25</v>
      </c>
      <c r="H528" s="85">
        <v>39.36</v>
      </c>
    </row>
    <row r="529" spans="1:8">
      <c r="A529" s="304" t="s">
        <v>69</v>
      </c>
      <c r="B529" s="305"/>
      <c r="C529" s="305"/>
      <c r="D529" s="306"/>
      <c r="E529" s="58"/>
      <c r="F529" s="48">
        <f>SUM(F524:F525)</f>
        <v>19.740000000000002</v>
      </c>
      <c r="H529" s="85">
        <f>H531/H523</f>
        <v>1.4800408741800448E-2</v>
      </c>
    </row>
    <row r="530" spans="1:8">
      <c r="A530" s="304" t="s">
        <v>70</v>
      </c>
      <c r="B530" s="305"/>
      <c r="C530" s="305"/>
      <c r="D530" s="306"/>
      <c r="E530" s="58"/>
      <c r="F530" s="48">
        <f>SUM(F523:F528)-F529</f>
        <v>17.339999999999996</v>
      </c>
    </row>
    <row r="531" spans="1:8">
      <c r="A531" s="304" t="s">
        <v>71</v>
      </c>
      <c r="B531" s="305"/>
      <c r="C531" s="305"/>
      <c r="D531" s="306"/>
      <c r="E531" s="58"/>
      <c r="F531" s="48">
        <f>F530+F529</f>
        <v>37.08</v>
      </c>
      <c r="G531" s="79">
        <v>41.57</v>
      </c>
      <c r="H531" s="172">
        <f>G531-F531</f>
        <v>4.490000000000002</v>
      </c>
    </row>
    <row r="534" spans="1:8" ht="51">
      <c r="A534" s="50" t="s">
        <v>890</v>
      </c>
      <c r="B534" s="49" t="s">
        <v>891</v>
      </c>
      <c r="C534" s="50" t="s">
        <v>579</v>
      </c>
      <c r="D534" s="51"/>
    </row>
    <row r="535" spans="1:8">
      <c r="A535" s="45" t="s">
        <v>64</v>
      </c>
      <c r="B535" s="72" t="s">
        <v>65</v>
      </c>
      <c r="C535" s="45" t="s">
        <v>35</v>
      </c>
      <c r="D535" s="45" t="s">
        <v>66</v>
      </c>
      <c r="E535" s="45" t="s">
        <v>67</v>
      </c>
      <c r="F535" s="45" t="s">
        <v>68</v>
      </c>
    </row>
    <row r="536" spans="1:8" ht="38.25">
      <c r="A536" s="56" t="s">
        <v>600</v>
      </c>
      <c r="B536" s="53" t="s">
        <v>601</v>
      </c>
      <c r="C536" s="56" t="s">
        <v>592</v>
      </c>
      <c r="D536" s="56" t="s">
        <v>892</v>
      </c>
      <c r="E536" s="48">
        <f>(1-'Entrada de Dados'!$B$5)*H536</f>
        <v>346.61336</v>
      </c>
      <c r="F536" s="48">
        <f>ROUND(E536*D536,2)</f>
        <v>1.1399999999999999</v>
      </c>
      <c r="H536" s="85">
        <v>388.58</v>
      </c>
    </row>
    <row r="537" spans="1:8">
      <c r="A537" s="54">
        <v>88274</v>
      </c>
      <c r="B537" s="52" t="s">
        <v>257</v>
      </c>
      <c r="C537" s="54" t="s">
        <v>62</v>
      </c>
      <c r="D537" s="54" t="s">
        <v>258</v>
      </c>
      <c r="E537" s="48">
        <f>(1-'Entrada de Dados'!$B$5)*H537</f>
        <v>9.829839999999999</v>
      </c>
      <c r="F537" s="48">
        <f>ROUND(E537*D537,2)</f>
        <v>47.18</v>
      </c>
      <c r="H537" s="85">
        <v>11.02</v>
      </c>
    </row>
    <row r="538" spans="1:8">
      <c r="A538" s="54">
        <v>88316</v>
      </c>
      <c r="B538" s="52" t="s">
        <v>61</v>
      </c>
      <c r="C538" s="54" t="s">
        <v>62</v>
      </c>
      <c r="D538" s="54" t="s">
        <v>259</v>
      </c>
      <c r="E538" s="48">
        <f>(1-'Entrada de Dados'!$B$5)*H538</f>
        <v>8.1796400000000009</v>
      </c>
      <c r="F538" s="48">
        <f>ROUND(E538*D538,2)</f>
        <v>18.809999999999999</v>
      </c>
      <c r="H538" s="85">
        <v>9.17</v>
      </c>
    </row>
    <row r="539" spans="1:8">
      <c r="A539" s="54">
        <v>1380</v>
      </c>
      <c r="B539" s="52" t="s">
        <v>165</v>
      </c>
      <c r="C539" s="54" t="s">
        <v>88</v>
      </c>
      <c r="D539" s="54" t="s">
        <v>230</v>
      </c>
      <c r="E539" s="48">
        <f>(1-'Entrada de Dados'!$B$5)*H539</f>
        <v>2.4084000000000003</v>
      </c>
      <c r="F539" s="48">
        <f>ROUND(E539*D539,2)</f>
        <v>1.69</v>
      </c>
      <c r="H539" s="85">
        <v>2.7</v>
      </c>
    </row>
    <row r="540" spans="1:8" ht="38.25">
      <c r="A540" s="56" t="s">
        <v>893</v>
      </c>
      <c r="B540" s="53" t="s">
        <v>894</v>
      </c>
      <c r="C540" s="56" t="s">
        <v>597</v>
      </c>
      <c r="D540" s="56" t="s">
        <v>585</v>
      </c>
      <c r="E540" s="48">
        <f>(1-'Entrada de Dados'!$B$5)*H540</f>
        <v>450.22808000000003</v>
      </c>
      <c r="F540" s="48">
        <f>ROUND(E540*D540,2)</f>
        <v>450.23</v>
      </c>
      <c r="H540" s="85">
        <v>504.74</v>
      </c>
    </row>
    <row r="541" spans="1:8">
      <c r="A541" s="304" t="s">
        <v>69</v>
      </c>
      <c r="B541" s="305"/>
      <c r="C541" s="305"/>
      <c r="D541" s="306"/>
      <c r="E541" s="58"/>
      <c r="F541" s="48">
        <f>SUM(F537:F538)</f>
        <v>65.989999999999995</v>
      </c>
    </row>
    <row r="542" spans="1:8">
      <c r="A542" s="304" t="s">
        <v>70</v>
      </c>
      <c r="B542" s="305"/>
      <c r="C542" s="305"/>
      <c r="D542" s="306"/>
      <c r="E542" s="58"/>
      <c r="F542" s="48">
        <f>SUM(F536:F540)-F541</f>
        <v>453.05999999999995</v>
      </c>
    </row>
    <row r="543" spans="1:8">
      <c r="A543" s="304" t="s">
        <v>71</v>
      </c>
      <c r="B543" s="305"/>
      <c r="C543" s="305"/>
      <c r="D543" s="306"/>
      <c r="E543" s="58"/>
      <c r="F543" s="48">
        <f>F542+F541</f>
        <v>519.04999999999995</v>
      </c>
      <c r="G543" s="128">
        <v>581.9</v>
      </c>
    </row>
    <row r="546" spans="1:8" ht="51">
      <c r="A546" s="50" t="s">
        <v>895</v>
      </c>
      <c r="B546" s="49" t="s">
        <v>896</v>
      </c>
      <c r="C546" s="50" t="s">
        <v>897</v>
      </c>
      <c r="D546" s="51"/>
    </row>
    <row r="547" spans="1:8">
      <c r="A547" s="45" t="s">
        <v>64</v>
      </c>
      <c r="B547" s="72" t="s">
        <v>65</v>
      </c>
      <c r="C547" s="45" t="s">
        <v>35</v>
      </c>
      <c r="D547" s="45" t="s">
        <v>66</v>
      </c>
      <c r="E547" s="45" t="s">
        <v>67</v>
      </c>
      <c r="F547" s="45" t="s">
        <v>68</v>
      </c>
    </row>
    <row r="548" spans="1:8" ht="51">
      <c r="A548" s="56" t="s">
        <v>880</v>
      </c>
      <c r="B548" s="53" t="s">
        <v>881</v>
      </c>
      <c r="C548" s="56" t="s">
        <v>592</v>
      </c>
      <c r="D548" s="155">
        <v>2.1344413455518241E-3</v>
      </c>
      <c r="E548" s="48">
        <f>(1-'Entrada de Dados'!$B$5)*H548</f>
        <v>313.43096000000003</v>
      </c>
      <c r="F548" s="48">
        <f>ROUND(E548*D548,2)</f>
        <v>0.67</v>
      </c>
      <c r="H548" s="85">
        <v>351.38</v>
      </c>
    </row>
    <row r="549" spans="1:8">
      <c r="A549" s="54">
        <v>88309</v>
      </c>
      <c r="B549" s="52" t="s">
        <v>76</v>
      </c>
      <c r="C549" s="54" t="s">
        <v>62</v>
      </c>
      <c r="D549" s="54" t="s">
        <v>260</v>
      </c>
      <c r="E549" s="48">
        <f>(1-'Entrada de Dados'!$B$5)*H549</f>
        <v>10.32044</v>
      </c>
      <c r="F549" s="48">
        <f>ROUND(E549*D549,2)</f>
        <v>2.06</v>
      </c>
      <c r="H549" s="85">
        <v>11.57</v>
      </c>
    </row>
    <row r="550" spans="1:8">
      <c r="A550" s="54">
        <v>88316</v>
      </c>
      <c r="B550" s="52" t="s">
        <v>61</v>
      </c>
      <c r="C550" s="54" t="s">
        <v>62</v>
      </c>
      <c r="D550" s="54" t="s">
        <v>188</v>
      </c>
      <c r="E550" s="48">
        <f>(1-'Entrada de Dados'!$B$5)*H550</f>
        <v>8.1796400000000009</v>
      </c>
      <c r="F550" s="48">
        <f>ROUND(E550*D550,2)</f>
        <v>0.82</v>
      </c>
      <c r="H550" s="85">
        <v>9.17</v>
      </c>
    </row>
    <row r="551" spans="1:8">
      <c r="A551" s="54">
        <v>7258</v>
      </c>
      <c r="B551" s="52" t="s">
        <v>261</v>
      </c>
      <c r="C551" s="54" t="s">
        <v>91</v>
      </c>
      <c r="D551" s="54">
        <v>6</v>
      </c>
      <c r="E551" s="48">
        <f>(1-'Entrada de Dados'!$B$5)*H551</f>
        <v>0.2676</v>
      </c>
      <c r="F551" s="48">
        <f>ROUND(E551*D551,2)</f>
        <v>1.61</v>
      </c>
      <c r="H551" s="85">
        <v>0.3</v>
      </c>
    </row>
    <row r="552" spans="1:8">
      <c r="A552" s="304" t="s">
        <v>69</v>
      </c>
      <c r="B552" s="305"/>
      <c r="C552" s="305"/>
      <c r="D552" s="306"/>
      <c r="E552" s="58"/>
      <c r="F552" s="48">
        <f>SUM(F549:F550)</f>
        <v>2.88</v>
      </c>
      <c r="H552" s="85">
        <f>H554/H548</f>
        <v>1.7644715123228418E-3</v>
      </c>
    </row>
    <row r="553" spans="1:8">
      <c r="A553" s="304" t="s">
        <v>70</v>
      </c>
      <c r="B553" s="305"/>
      <c r="C553" s="305"/>
      <c r="D553" s="306"/>
      <c r="E553" s="58"/>
      <c r="F553" s="48">
        <f>SUM(F551,F548)</f>
        <v>2.2800000000000002</v>
      </c>
    </row>
    <row r="554" spans="1:8">
      <c r="A554" s="304" t="s">
        <v>71</v>
      </c>
      <c r="B554" s="305"/>
      <c r="C554" s="305"/>
      <c r="D554" s="306"/>
      <c r="E554" s="58"/>
      <c r="F554" s="48">
        <f>F553+F552</f>
        <v>5.16</v>
      </c>
      <c r="G554" s="133">
        <v>5.78</v>
      </c>
      <c r="H554" s="172">
        <f>G554-F554</f>
        <v>0.62000000000000011</v>
      </c>
    </row>
    <row r="556" spans="1:8" ht="13.5" thickBot="1"/>
    <row r="557" spans="1:8">
      <c r="A557" s="310" t="s">
        <v>44</v>
      </c>
      <c r="B557" s="312" t="e">
        <f>#REF!</f>
        <v>#REF!</v>
      </c>
      <c r="C557" s="313"/>
      <c r="D557" s="313"/>
      <c r="E557" s="313"/>
      <c r="F557" s="314"/>
    </row>
    <row r="558" spans="1:8" ht="13.5" thickBot="1">
      <c r="A558" s="311"/>
      <c r="B558" s="315"/>
      <c r="C558" s="316"/>
      <c r="D558" s="316"/>
      <c r="E558" s="316"/>
      <c r="F558" s="317"/>
    </row>
    <row r="561" spans="1:8" ht="38.25">
      <c r="A561" s="50" t="s">
        <v>898</v>
      </c>
      <c r="B561" s="49" t="s">
        <v>899</v>
      </c>
      <c r="C561" s="50" t="s">
        <v>579</v>
      </c>
      <c r="D561" s="51"/>
    </row>
    <row r="562" spans="1:8">
      <c r="A562" s="45" t="s">
        <v>64</v>
      </c>
      <c r="B562" s="72" t="s">
        <v>65</v>
      </c>
      <c r="C562" s="45" t="s">
        <v>35</v>
      </c>
      <c r="D562" s="45" t="s">
        <v>66</v>
      </c>
      <c r="E562" s="45" t="s">
        <v>67</v>
      </c>
      <c r="F562" s="45" t="s">
        <v>68</v>
      </c>
    </row>
    <row r="563" spans="1:8" ht="38.25">
      <c r="A563" s="56" t="s">
        <v>900</v>
      </c>
      <c r="B563" s="53" t="s">
        <v>901</v>
      </c>
      <c r="C563" s="56" t="s">
        <v>592</v>
      </c>
      <c r="D563" s="56" t="s">
        <v>797</v>
      </c>
      <c r="E563" s="48">
        <f>(1-'Entrada de Dados'!$B$5)*H563</f>
        <v>438.70344</v>
      </c>
      <c r="F563" s="48">
        <f>ROUND(E563*D563,2)</f>
        <v>4.3899999999999997</v>
      </c>
      <c r="H563" s="56">
        <v>491.82</v>
      </c>
    </row>
    <row r="564" spans="1:8">
      <c r="A564" s="54">
        <v>88309</v>
      </c>
      <c r="B564" s="52" t="s">
        <v>76</v>
      </c>
      <c r="C564" s="54" t="s">
        <v>62</v>
      </c>
      <c r="D564" s="169">
        <v>0.74935177182368173</v>
      </c>
      <c r="E564" s="48">
        <f>(1-'Entrada de Dados'!$B$5)*H564</f>
        <v>10.32044</v>
      </c>
      <c r="F564" s="48">
        <f>ROUND(E564*D564,2)</f>
        <v>7.73</v>
      </c>
      <c r="H564" s="85">
        <v>11.57</v>
      </c>
    </row>
    <row r="565" spans="1:8">
      <c r="A565" s="54">
        <v>88316</v>
      </c>
      <c r="B565" s="52" t="s">
        <v>61</v>
      </c>
      <c r="C565" s="54" t="s">
        <v>62</v>
      </c>
      <c r="D565" s="54" t="s">
        <v>262</v>
      </c>
      <c r="E565" s="48">
        <f>(1-'Entrada de Dados'!$B$5)*H565</f>
        <v>8.1796400000000009</v>
      </c>
      <c r="F565" s="48">
        <f>ROUND(E565*D565,2)</f>
        <v>6.13</v>
      </c>
      <c r="H565" s="85">
        <v>9.17</v>
      </c>
    </row>
    <row r="566" spans="1:8">
      <c r="A566" s="304" t="s">
        <v>69</v>
      </c>
      <c r="B566" s="305"/>
      <c r="C566" s="305"/>
      <c r="D566" s="306"/>
      <c r="E566" s="58"/>
      <c r="F566" s="48">
        <f>SUM(F563:F564)</f>
        <v>12.120000000000001</v>
      </c>
    </row>
    <row r="567" spans="1:8">
      <c r="A567" s="304" t="s">
        <v>70</v>
      </c>
      <c r="B567" s="305"/>
      <c r="C567" s="305"/>
      <c r="D567" s="306"/>
      <c r="E567" s="58"/>
      <c r="F567" s="48">
        <f>SUM(F565,F562)</f>
        <v>6.13</v>
      </c>
      <c r="H567" s="145">
        <f>H568/H564</f>
        <v>0.19187554019014683</v>
      </c>
    </row>
    <row r="568" spans="1:8">
      <c r="A568" s="304" t="s">
        <v>71</v>
      </c>
      <c r="B568" s="305"/>
      <c r="C568" s="305"/>
      <c r="D568" s="306"/>
      <c r="E568" s="58"/>
      <c r="F568" s="48">
        <f>F567+F566</f>
        <v>18.25</v>
      </c>
      <c r="G568" s="130">
        <v>20.47</v>
      </c>
      <c r="H568" s="145">
        <f>G568-F568</f>
        <v>2.2199999999999989</v>
      </c>
    </row>
    <row r="571" spans="1:8" ht="38.25">
      <c r="A571" s="50" t="s">
        <v>902</v>
      </c>
      <c r="B571" s="49" t="s">
        <v>903</v>
      </c>
      <c r="C571" s="50" t="s">
        <v>579</v>
      </c>
      <c r="D571" s="51"/>
    </row>
    <row r="572" spans="1:8">
      <c r="A572" s="45" t="s">
        <v>64</v>
      </c>
      <c r="B572" s="72" t="s">
        <v>65</v>
      </c>
      <c r="C572" s="45" t="s">
        <v>35</v>
      </c>
      <c r="D572" s="45" t="s">
        <v>66</v>
      </c>
      <c r="E572" s="45" t="s">
        <v>67</v>
      </c>
      <c r="F572" s="45" t="s">
        <v>68</v>
      </c>
    </row>
    <row r="573" spans="1:8">
      <c r="A573" s="54">
        <v>88316</v>
      </c>
      <c r="B573" s="52" t="s">
        <v>61</v>
      </c>
      <c r="C573" s="54" t="s">
        <v>62</v>
      </c>
      <c r="D573" s="54" t="s">
        <v>246</v>
      </c>
      <c r="E573" s="48">
        <f>(1-'Entrada de Dados'!$B$5)*H573</f>
        <v>8.1796400000000009</v>
      </c>
      <c r="F573" s="48">
        <f>ROUND(E573*D573,2)</f>
        <v>3.27</v>
      </c>
      <c r="H573" s="85">
        <v>9.17</v>
      </c>
    </row>
    <row r="574" spans="1:8">
      <c r="A574" s="54">
        <v>7319</v>
      </c>
      <c r="B574" s="52" t="s">
        <v>263</v>
      </c>
      <c r="C574" s="54" t="s">
        <v>186</v>
      </c>
      <c r="D574" s="167">
        <v>0.39918256130790186</v>
      </c>
      <c r="E574" s="48">
        <f>(1-'Entrada de Dados'!$B$5)*H574</f>
        <v>6.5472799999999998</v>
      </c>
      <c r="F574" s="48">
        <f>ROUND(E574*D574,2)</f>
        <v>2.61</v>
      </c>
      <c r="H574" s="85">
        <v>7.34</v>
      </c>
    </row>
    <row r="575" spans="1:8">
      <c r="A575" s="304" t="s">
        <v>69</v>
      </c>
      <c r="B575" s="305"/>
      <c r="C575" s="305"/>
      <c r="D575" s="306"/>
      <c r="E575" s="58"/>
      <c r="F575" s="48">
        <f>SUM(F572:F573)</f>
        <v>3.27</v>
      </c>
    </row>
    <row r="576" spans="1:8">
      <c r="A576" s="304" t="s">
        <v>70</v>
      </c>
      <c r="B576" s="305"/>
      <c r="C576" s="305"/>
      <c r="D576" s="306"/>
      <c r="E576" s="58"/>
      <c r="F576" s="48">
        <f>SUM(F574,F571)</f>
        <v>2.61</v>
      </c>
      <c r="H576" s="145">
        <f>H577/H574</f>
        <v>9.8092643051771081E-2</v>
      </c>
    </row>
    <row r="577" spans="1:8">
      <c r="A577" s="304" t="s">
        <v>71</v>
      </c>
      <c r="B577" s="305"/>
      <c r="C577" s="305"/>
      <c r="D577" s="306"/>
      <c r="E577" s="58"/>
      <c r="F577" s="48">
        <f>F576+F575</f>
        <v>5.88</v>
      </c>
      <c r="G577" s="78">
        <v>6.6</v>
      </c>
      <c r="H577" s="145">
        <f>G577-F577</f>
        <v>0.71999999999999975</v>
      </c>
    </row>
    <row r="580" spans="1:8" ht="38.25">
      <c r="A580" s="50" t="s">
        <v>904</v>
      </c>
      <c r="B580" s="49" t="s">
        <v>905</v>
      </c>
      <c r="C580" s="50" t="s">
        <v>579</v>
      </c>
      <c r="D580" s="51"/>
    </row>
    <row r="581" spans="1:8">
      <c r="A581" s="45" t="s">
        <v>64</v>
      </c>
      <c r="B581" s="72" t="s">
        <v>65</v>
      </c>
      <c r="C581" s="45" t="s">
        <v>35</v>
      </c>
      <c r="D581" s="45" t="s">
        <v>66</v>
      </c>
      <c r="E581" s="45" t="s">
        <v>67</v>
      </c>
      <c r="F581" s="45" t="s">
        <v>68</v>
      </c>
    </row>
    <row r="582" spans="1:8">
      <c r="A582" s="54">
        <v>88243</v>
      </c>
      <c r="B582" s="52" t="s">
        <v>264</v>
      </c>
      <c r="C582" s="54" t="s">
        <v>62</v>
      </c>
      <c r="D582" s="54" t="s">
        <v>265</v>
      </c>
      <c r="E582" s="48">
        <f>(1-'Entrada de Dados'!$B$5)*H582</f>
        <v>8.2420799999999996</v>
      </c>
      <c r="F582" s="48">
        <f t="shared" ref="F582:F587" si="20">ROUND(E582*D582,2)</f>
        <v>3.71</v>
      </c>
      <c r="H582" s="85">
        <v>9.24</v>
      </c>
    </row>
    <row r="583" spans="1:8">
      <c r="A583" s="54">
        <v>88270</v>
      </c>
      <c r="B583" s="52" t="s">
        <v>266</v>
      </c>
      <c r="C583" s="54" t="s">
        <v>62</v>
      </c>
      <c r="D583" s="54" t="s">
        <v>265</v>
      </c>
      <c r="E583" s="48">
        <f>(1-'Entrada de Dados'!$B$5)*H583</f>
        <v>10.748600000000001</v>
      </c>
      <c r="F583" s="48">
        <f t="shared" si="20"/>
        <v>4.84</v>
      </c>
      <c r="H583" s="85">
        <v>12.05</v>
      </c>
    </row>
    <row r="584" spans="1:8">
      <c r="A584" s="54">
        <v>88316</v>
      </c>
      <c r="B584" s="52" t="s">
        <v>61</v>
      </c>
      <c r="C584" s="54" t="s">
        <v>62</v>
      </c>
      <c r="D584" s="54" t="s">
        <v>181</v>
      </c>
      <c r="E584" s="48">
        <f>(1-'Entrada de Dados'!$B$5)*H584</f>
        <v>8.1796400000000009</v>
      </c>
      <c r="F584" s="48">
        <f t="shared" si="20"/>
        <v>2.4500000000000002</v>
      </c>
      <c r="H584" s="85">
        <v>9.17</v>
      </c>
    </row>
    <row r="585" spans="1:8">
      <c r="A585" s="54">
        <v>512</v>
      </c>
      <c r="B585" s="52" t="s">
        <v>267</v>
      </c>
      <c r="C585" s="54" t="s">
        <v>88</v>
      </c>
      <c r="D585" s="54" t="s">
        <v>232</v>
      </c>
      <c r="E585" s="48">
        <f>(1-'Entrada de Dados'!$B$5)*H585</f>
        <v>12.934000000000001</v>
      </c>
      <c r="F585" s="48">
        <f t="shared" si="20"/>
        <v>6.47</v>
      </c>
      <c r="H585" s="85">
        <v>14.5</v>
      </c>
    </row>
    <row r="586" spans="1:8" ht="38.25">
      <c r="A586" s="56" t="s">
        <v>906</v>
      </c>
      <c r="B586" s="53" t="s">
        <v>907</v>
      </c>
      <c r="C586" s="56" t="s">
        <v>597</v>
      </c>
      <c r="D586" s="56" t="s">
        <v>908</v>
      </c>
      <c r="E586" s="48">
        <f>(1-'Entrada de Dados'!$B$5)*H586</f>
        <v>26.385359999999999</v>
      </c>
      <c r="F586" s="48">
        <f t="shared" si="20"/>
        <v>29.02</v>
      </c>
      <c r="H586" s="85">
        <v>29.58</v>
      </c>
    </row>
    <row r="587" spans="1:8">
      <c r="A587" s="54">
        <v>11625</v>
      </c>
      <c r="B587" s="52" t="s">
        <v>268</v>
      </c>
      <c r="C587" s="54" t="s">
        <v>88</v>
      </c>
      <c r="D587" s="169">
        <v>0.64436619718309929</v>
      </c>
      <c r="E587" s="48">
        <f>(1-'Entrada de Dados'!$B$5)*H587</f>
        <v>5.06656</v>
      </c>
      <c r="F587" s="48">
        <f t="shared" si="20"/>
        <v>3.26</v>
      </c>
      <c r="H587" s="85">
        <v>5.68</v>
      </c>
    </row>
    <row r="588" spans="1:8">
      <c r="A588" s="304" t="s">
        <v>69</v>
      </c>
      <c r="B588" s="305"/>
      <c r="C588" s="305"/>
      <c r="D588" s="306"/>
      <c r="E588" s="58"/>
      <c r="F588" s="48">
        <f>SUM(F582:F584)</f>
        <v>11</v>
      </c>
    </row>
    <row r="589" spans="1:8">
      <c r="A589" s="304" t="s">
        <v>70</v>
      </c>
      <c r="B589" s="305"/>
      <c r="C589" s="305"/>
      <c r="D589" s="306"/>
      <c r="E589" s="58"/>
      <c r="F589" s="48">
        <f>SUM(F585:F587)</f>
        <v>38.75</v>
      </c>
      <c r="H589" s="145">
        <f>H590/H587</f>
        <v>1.0616197183098595</v>
      </c>
    </row>
    <row r="590" spans="1:8">
      <c r="A590" s="304" t="s">
        <v>71</v>
      </c>
      <c r="B590" s="305"/>
      <c r="C590" s="305"/>
      <c r="D590" s="306"/>
      <c r="E590" s="58"/>
      <c r="F590" s="48">
        <f>F589+F588</f>
        <v>49.75</v>
      </c>
      <c r="G590" s="130">
        <v>55.78</v>
      </c>
      <c r="H590" s="145">
        <f>G590-F590</f>
        <v>6.0300000000000011</v>
      </c>
    </row>
    <row r="593" spans="1:8" ht="38.25">
      <c r="A593" s="50" t="s">
        <v>909</v>
      </c>
      <c r="B593" s="49" t="s">
        <v>910</v>
      </c>
      <c r="C593" s="50" t="s">
        <v>579</v>
      </c>
      <c r="D593" s="51"/>
    </row>
    <row r="594" spans="1:8">
      <c r="A594" s="45" t="s">
        <v>64</v>
      </c>
      <c r="B594" s="72" t="s">
        <v>65</v>
      </c>
      <c r="C594" s="45" t="s">
        <v>35</v>
      </c>
      <c r="D594" s="45" t="s">
        <v>66</v>
      </c>
      <c r="E594" s="45" t="s">
        <v>67</v>
      </c>
      <c r="F594" s="45" t="s">
        <v>68</v>
      </c>
    </row>
    <row r="595" spans="1:8" ht="38.25">
      <c r="A595" s="56" t="s">
        <v>911</v>
      </c>
      <c r="B595" s="53" t="s">
        <v>912</v>
      </c>
      <c r="C595" s="56" t="s">
        <v>592</v>
      </c>
      <c r="D595" s="56" t="s">
        <v>913</v>
      </c>
      <c r="E595" s="48">
        <f>(1-'Entrada de Dados'!$B$5)*H595</f>
        <v>385.42428000000001</v>
      </c>
      <c r="F595" s="48">
        <f>ROUND(E595*D595,2)</f>
        <v>7.71</v>
      </c>
      <c r="H595" s="85">
        <v>432.09</v>
      </c>
    </row>
    <row r="596" spans="1:8">
      <c r="A596" s="54">
        <v>88309</v>
      </c>
      <c r="B596" s="52" t="s">
        <v>76</v>
      </c>
      <c r="C596" s="54" t="s">
        <v>62</v>
      </c>
      <c r="D596" s="54" t="s">
        <v>232</v>
      </c>
      <c r="E596" s="48">
        <f>(1-'Entrada de Dados'!$B$5)*H596</f>
        <v>10.32044</v>
      </c>
      <c r="F596" s="48">
        <f>ROUND(E596*D596,2)</f>
        <v>5.16</v>
      </c>
      <c r="H596" s="85">
        <v>11.57</v>
      </c>
    </row>
    <row r="597" spans="1:8">
      <c r="A597" s="54">
        <v>88316</v>
      </c>
      <c r="B597" s="52" t="s">
        <v>61</v>
      </c>
      <c r="C597" s="54" t="s">
        <v>62</v>
      </c>
      <c r="D597" s="169">
        <v>0.49945474372955312</v>
      </c>
      <c r="E597" s="48">
        <f>(1-'Entrada de Dados'!$B$5)*H597</f>
        <v>8.1796400000000009</v>
      </c>
      <c r="F597" s="48">
        <f>ROUND(E597*D597,2)</f>
        <v>4.09</v>
      </c>
      <c r="H597" s="85">
        <v>9.17</v>
      </c>
    </row>
    <row r="598" spans="1:8">
      <c r="A598" s="304" t="s">
        <v>69</v>
      </c>
      <c r="B598" s="305"/>
      <c r="C598" s="305"/>
      <c r="D598" s="306"/>
      <c r="E598" s="58"/>
      <c r="F598" s="48">
        <f>SUM(F596:F597)</f>
        <v>9.25</v>
      </c>
    </row>
    <row r="599" spans="1:8">
      <c r="A599" s="304" t="s">
        <v>70</v>
      </c>
      <c r="B599" s="305"/>
      <c r="C599" s="305"/>
      <c r="D599" s="306"/>
      <c r="E599" s="58"/>
      <c r="F599" s="48">
        <f>F595</f>
        <v>7.71</v>
      </c>
      <c r="H599" s="145">
        <f>H600/H597</f>
        <v>0.22355507088331525</v>
      </c>
    </row>
    <row r="600" spans="1:8">
      <c r="A600" s="304" t="s">
        <v>71</v>
      </c>
      <c r="B600" s="305"/>
      <c r="C600" s="305"/>
      <c r="D600" s="306"/>
      <c r="E600" s="58"/>
      <c r="F600" s="48">
        <f>F599+F598</f>
        <v>16.96</v>
      </c>
      <c r="G600" s="130">
        <v>19.010000000000002</v>
      </c>
      <c r="H600" s="145">
        <f>G600-F600</f>
        <v>2.0500000000000007</v>
      </c>
    </row>
    <row r="602" spans="1:8" ht="13.5" thickBot="1"/>
    <row r="603" spans="1:8">
      <c r="A603" s="310" t="s">
        <v>45</v>
      </c>
      <c r="B603" s="312" t="e">
        <f>#REF!</f>
        <v>#REF!</v>
      </c>
      <c r="C603" s="313"/>
      <c r="D603" s="313"/>
      <c r="E603" s="313"/>
      <c r="F603" s="314"/>
    </row>
    <row r="604" spans="1:8" ht="13.5" thickBot="1">
      <c r="A604" s="311"/>
      <c r="B604" s="315"/>
      <c r="C604" s="316"/>
      <c r="D604" s="316"/>
      <c r="E604" s="316"/>
      <c r="F604" s="317"/>
    </row>
    <row r="606" spans="1:8" ht="51">
      <c r="A606" s="50" t="s">
        <v>914</v>
      </c>
      <c r="B606" s="49" t="s">
        <v>915</v>
      </c>
      <c r="C606" s="50" t="s">
        <v>579</v>
      </c>
      <c r="D606" s="51"/>
    </row>
    <row r="607" spans="1:8">
      <c r="A607" s="45" t="s">
        <v>64</v>
      </c>
      <c r="B607" s="72" t="s">
        <v>65</v>
      </c>
      <c r="C607" s="45" t="s">
        <v>35</v>
      </c>
      <c r="D607" s="45" t="s">
        <v>66</v>
      </c>
      <c r="E607" s="45" t="s">
        <v>67</v>
      </c>
      <c r="F607" s="45" t="s">
        <v>68</v>
      </c>
    </row>
    <row r="608" spans="1:8">
      <c r="A608" s="54">
        <v>88316</v>
      </c>
      <c r="B608" s="52" t="s">
        <v>61</v>
      </c>
      <c r="C608" s="54" t="s">
        <v>62</v>
      </c>
      <c r="D608" s="54" t="s">
        <v>269</v>
      </c>
      <c r="E608" s="48">
        <f>(1-'Entrada de Dados'!$B$5)*H608</f>
        <v>8.1796400000000009</v>
      </c>
      <c r="F608" s="48">
        <f>ROUND(E608*D608,2)</f>
        <v>1.8</v>
      </c>
      <c r="H608" s="85">
        <v>9.17</v>
      </c>
    </row>
    <row r="609" spans="1:8">
      <c r="A609" s="54">
        <v>88323</v>
      </c>
      <c r="B609" s="52" t="s">
        <v>270</v>
      </c>
      <c r="C609" s="54" t="s">
        <v>62</v>
      </c>
      <c r="D609" s="54" t="s">
        <v>269</v>
      </c>
      <c r="E609" s="48">
        <f>(1-'Entrada de Dados'!$B$5)*H609</f>
        <v>9.1876000000000015</v>
      </c>
      <c r="F609" s="48">
        <f>ROUND(E609*D609,2)</f>
        <v>2.02</v>
      </c>
      <c r="H609" s="85">
        <v>10.3</v>
      </c>
    </row>
    <row r="610" spans="1:8" ht="38.25">
      <c r="A610" s="56" t="s">
        <v>916</v>
      </c>
      <c r="B610" s="53" t="s">
        <v>917</v>
      </c>
      <c r="C610" s="56" t="s">
        <v>918</v>
      </c>
      <c r="D610" s="56">
        <v>1.4</v>
      </c>
      <c r="E610" s="48">
        <f>(1-'Entrada de Dados'!$B$5)*H610</f>
        <v>0.16056000000000001</v>
      </c>
      <c r="F610" s="48">
        <f>ROUND(E610*D610,2)</f>
        <v>0.22</v>
      </c>
      <c r="H610" s="85">
        <v>0.18</v>
      </c>
    </row>
    <row r="611" spans="1:8" ht="38.25">
      <c r="A611" s="56" t="s">
        <v>919</v>
      </c>
      <c r="B611" s="53" t="s">
        <v>920</v>
      </c>
      <c r="C611" s="56" t="s">
        <v>584</v>
      </c>
      <c r="D611" s="56">
        <v>1.4</v>
      </c>
      <c r="E611" s="48">
        <f>(1-'Entrada de Dados'!$B$5)*H611</f>
        <v>0.70468000000000008</v>
      </c>
      <c r="F611" s="48">
        <f>ROUND(E611*D611,2)</f>
        <v>0.99</v>
      </c>
      <c r="H611" s="85">
        <v>0.79</v>
      </c>
    </row>
    <row r="612" spans="1:8" ht="38.25">
      <c r="A612" s="56" t="s">
        <v>921</v>
      </c>
      <c r="B612" s="53" t="s">
        <v>922</v>
      </c>
      <c r="C612" s="56" t="s">
        <v>597</v>
      </c>
      <c r="D612" s="56" t="s">
        <v>923</v>
      </c>
      <c r="E612" s="48">
        <f>(1-'Entrada de Dados'!$B$5)*H612</f>
        <v>21.238519999999998</v>
      </c>
      <c r="F612" s="48">
        <f>ROUND(E612*D612,2)</f>
        <v>24.42</v>
      </c>
      <c r="H612" s="85">
        <v>23.81</v>
      </c>
    </row>
    <row r="613" spans="1:8">
      <c r="A613" s="304" t="s">
        <v>69</v>
      </c>
      <c r="B613" s="305"/>
      <c r="C613" s="305"/>
      <c r="D613" s="306"/>
      <c r="E613" s="58"/>
      <c r="F613" s="48">
        <f>SUM(F608:F609)</f>
        <v>3.8200000000000003</v>
      </c>
    </row>
    <row r="614" spans="1:8">
      <c r="A614" s="304" t="s">
        <v>70</v>
      </c>
      <c r="B614" s="305"/>
      <c r="C614" s="305"/>
      <c r="D614" s="306"/>
      <c r="E614" s="58"/>
      <c r="F614" s="48">
        <f>SUM(F610:F612)</f>
        <v>25.630000000000003</v>
      </c>
    </row>
    <row r="615" spans="1:8">
      <c r="A615" s="304" t="s">
        <v>71</v>
      </c>
      <c r="B615" s="305"/>
      <c r="C615" s="305"/>
      <c r="D615" s="306"/>
      <c r="E615" s="58"/>
      <c r="F615" s="48">
        <f>F614+F613</f>
        <v>29.450000000000003</v>
      </c>
      <c r="G615" s="128">
        <v>33.03</v>
      </c>
    </row>
    <row r="618" spans="1:8" ht="38.25">
      <c r="A618" s="50" t="s">
        <v>924</v>
      </c>
      <c r="B618" s="49" t="s">
        <v>925</v>
      </c>
      <c r="C618" s="50" t="s">
        <v>579</v>
      </c>
      <c r="D618" s="51"/>
    </row>
    <row r="619" spans="1:8">
      <c r="A619" s="45" t="s">
        <v>64</v>
      </c>
      <c r="B619" s="72" t="s">
        <v>65</v>
      </c>
      <c r="C619" s="45" t="s">
        <v>35</v>
      </c>
      <c r="D619" s="45" t="s">
        <v>66</v>
      </c>
      <c r="E619" s="45" t="s">
        <v>67</v>
      </c>
      <c r="F619" s="45" t="s">
        <v>68</v>
      </c>
    </row>
    <row r="620" spans="1:8">
      <c r="A620" s="54">
        <v>88239</v>
      </c>
      <c r="B620" s="52" t="s">
        <v>222</v>
      </c>
      <c r="C620" s="54" t="s">
        <v>62</v>
      </c>
      <c r="D620" s="54" t="s">
        <v>207</v>
      </c>
      <c r="E620" s="48">
        <f>(1-'Entrada de Dados'!$B$5)*H620</f>
        <v>8.2420799999999996</v>
      </c>
      <c r="F620" s="48">
        <f>ROUND(E620*D620,2)</f>
        <v>9.48</v>
      </c>
      <c r="H620" s="85">
        <v>9.24</v>
      </c>
    </row>
    <row r="621" spans="1:8">
      <c r="A621" s="54">
        <v>88262</v>
      </c>
      <c r="B621" s="52" t="s">
        <v>72</v>
      </c>
      <c r="C621" s="54" t="s">
        <v>62</v>
      </c>
      <c r="D621" s="54" t="s">
        <v>207</v>
      </c>
      <c r="E621" s="48">
        <f>(1-'Entrada de Dados'!$B$5)*H621</f>
        <v>10.32044</v>
      </c>
      <c r="F621" s="48">
        <f>ROUND(E621*D621,2)</f>
        <v>11.87</v>
      </c>
      <c r="H621" s="85">
        <v>11.57</v>
      </c>
    </row>
    <row r="622" spans="1:8" ht="25.5">
      <c r="A622" s="56" t="s">
        <v>926</v>
      </c>
      <c r="B622" s="53" t="s">
        <v>927</v>
      </c>
      <c r="C622" s="56" t="s">
        <v>592</v>
      </c>
      <c r="D622" s="156">
        <v>1.2271479330905733E-2</v>
      </c>
      <c r="E622" s="48">
        <f>(1-'Entrada de Dados'!$B$5)*H622</f>
        <v>2628.4296400000003</v>
      </c>
      <c r="F622" s="48">
        <f>ROUND(E622*D622,2)</f>
        <v>32.25</v>
      </c>
      <c r="H622" s="173">
        <v>2946.67</v>
      </c>
    </row>
    <row r="623" spans="1:8">
      <c r="A623" s="54">
        <v>5061</v>
      </c>
      <c r="B623" s="52" t="s">
        <v>184</v>
      </c>
      <c r="C623" s="54" t="s">
        <v>88</v>
      </c>
      <c r="D623" s="54" t="s">
        <v>271</v>
      </c>
      <c r="E623" s="48">
        <f>(1-'Entrada de Dados'!$B$5)*H623</f>
        <v>7.5819999999999999</v>
      </c>
      <c r="F623" s="48">
        <f>ROUND(E623*D623,2)</f>
        <v>0.99</v>
      </c>
      <c r="H623" s="85">
        <v>8.5</v>
      </c>
    </row>
    <row r="624" spans="1:8" ht="38.25">
      <c r="A624" s="56" t="s">
        <v>928</v>
      </c>
      <c r="B624" s="53" t="s">
        <v>929</v>
      </c>
      <c r="C624" s="56" t="s">
        <v>584</v>
      </c>
      <c r="D624" s="56" t="s">
        <v>930</v>
      </c>
      <c r="E624" s="48">
        <f>(1-'Entrada de Dados'!$B$5)*H624</f>
        <v>13.799240000000001</v>
      </c>
      <c r="F624" s="48">
        <f>ROUND(E624*D624,2)</f>
        <v>1.99</v>
      </c>
      <c r="H624" s="85">
        <v>15.47</v>
      </c>
    </row>
    <row r="625" spans="1:8">
      <c r="A625" s="304" t="s">
        <v>69</v>
      </c>
      <c r="B625" s="305"/>
      <c r="C625" s="305"/>
      <c r="D625" s="306"/>
      <c r="E625" s="58"/>
      <c r="F625" s="48">
        <f>SUM(F620:F621)</f>
        <v>21.35</v>
      </c>
    </row>
    <row r="626" spans="1:8">
      <c r="A626" s="304" t="s">
        <v>70</v>
      </c>
      <c r="B626" s="305"/>
      <c r="C626" s="305"/>
      <c r="D626" s="306"/>
      <c r="E626" s="58"/>
      <c r="F626" s="48">
        <f>SUM(F622:F625)</f>
        <v>56.580000000000005</v>
      </c>
      <c r="H626" s="174">
        <f>H627/H622</f>
        <v>3.207009946821323E-3</v>
      </c>
    </row>
    <row r="627" spans="1:8">
      <c r="A627" s="304" t="s">
        <v>71</v>
      </c>
      <c r="B627" s="305"/>
      <c r="C627" s="305"/>
      <c r="D627" s="306"/>
      <c r="E627" s="58"/>
      <c r="F627" s="48">
        <f>F626+F625</f>
        <v>77.930000000000007</v>
      </c>
      <c r="G627" s="130">
        <v>87.38</v>
      </c>
      <c r="H627" s="145">
        <f>G627-F627</f>
        <v>9.4499999999999886</v>
      </c>
    </row>
    <row r="630" spans="1:8" ht="38.25">
      <c r="A630" s="50" t="s">
        <v>931</v>
      </c>
      <c r="B630" s="49" t="s">
        <v>932</v>
      </c>
      <c r="C630" s="50" t="s">
        <v>897</v>
      </c>
      <c r="D630" s="51"/>
    </row>
    <row r="631" spans="1:8">
      <c r="A631" s="45" t="s">
        <v>64</v>
      </c>
      <c r="B631" s="72" t="s">
        <v>65</v>
      </c>
      <c r="C631" s="45" t="s">
        <v>35</v>
      </c>
      <c r="D631" s="45" t="s">
        <v>66</v>
      </c>
      <c r="E631" s="45" t="s">
        <v>67</v>
      </c>
      <c r="F631" s="45" t="s">
        <v>68</v>
      </c>
    </row>
    <row r="632" spans="1:8">
      <c r="A632" s="54">
        <v>88316</v>
      </c>
      <c r="B632" s="52" t="s">
        <v>61</v>
      </c>
      <c r="C632" s="54" t="s">
        <v>62</v>
      </c>
      <c r="D632" s="54" t="s">
        <v>272</v>
      </c>
      <c r="E632" s="48">
        <f>(1-'Entrada de Dados'!$B$5)*H632</f>
        <v>8.1796400000000009</v>
      </c>
      <c r="F632" s="48">
        <f t="shared" ref="F632:F637" si="21">ROUND(E632*D632,2)</f>
        <v>0.98</v>
      </c>
      <c r="H632" s="85">
        <v>9.17</v>
      </c>
    </row>
    <row r="633" spans="1:8">
      <c r="A633" s="54">
        <v>88323</v>
      </c>
      <c r="B633" s="52" t="s">
        <v>270</v>
      </c>
      <c r="C633" s="54" t="s">
        <v>62</v>
      </c>
      <c r="D633" s="54" t="s">
        <v>272</v>
      </c>
      <c r="E633" s="48">
        <f>(1-'Entrada de Dados'!$B$5)*H633</f>
        <v>9.1876000000000015</v>
      </c>
      <c r="F633" s="48">
        <f t="shared" si="21"/>
        <v>1.1000000000000001</v>
      </c>
      <c r="H633" s="85">
        <v>10.3</v>
      </c>
    </row>
    <row r="634" spans="1:8" ht="38.25">
      <c r="A634" s="56" t="s">
        <v>916</v>
      </c>
      <c r="B634" s="53" t="s">
        <v>917</v>
      </c>
      <c r="C634" s="56" t="s">
        <v>918</v>
      </c>
      <c r="D634" s="56" t="s">
        <v>933</v>
      </c>
      <c r="E634" s="48">
        <f>(1-'Entrada de Dados'!$B$5)*H634</f>
        <v>0.16056000000000001</v>
      </c>
      <c r="F634" s="48">
        <f t="shared" si="21"/>
        <v>0.69</v>
      </c>
      <c r="H634" s="85">
        <v>0.18</v>
      </c>
    </row>
    <row r="635" spans="1:8" ht="25.5">
      <c r="A635" s="56" t="s">
        <v>934</v>
      </c>
      <c r="B635" s="53" t="s">
        <v>935</v>
      </c>
      <c r="C635" s="56" t="s">
        <v>584</v>
      </c>
      <c r="D635" s="56" t="s">
        <v>933</v>
      </c>
      <c r="E635" s="48">
        <f>(1-'Entrada de Dados'!$B$5)*H635</f>
        <v>1.7394000000000001</v>
      </c>
      <c r="F635" s="48">
        <f t="shared" si="21"/>
        <v>7.44</v>
      </c>
      <c r="H635" s="85">
        <v>1.95</v>
      </c>
    </row>
    <row r="636" spans="1:8">
      <c r="A636" s="54">
        <v>6092</v>
      </c>
      <c r="B636" s="52" t="s">
        <v>273</v>
      </c>
      <c r="C636" s="54" t="s">
        <v>88</v>
      </c>
      <c r="D636" s="54" t="s">
        <v>274</v>
      </c>
      <c r="E636" s="48">
        <f>(1-'Entrada de Dados'!$B$5)*H636</f>
        <v>25.760960000000001</v>
      </c>
      <c r="F636" s="48">
        <f t="shared" si="21"/>
        <v>5.28</v>
      </c>
      <c r="H636" s="85">
        <v>28.88</v>
      </c>
    </row>
    <row r="637" spans="1:8" ht="38.25">
      <c r="A637" s="56" t="s">
        <v>936</v>
      </c>
      <c r="B637" s="53" t="s">
        <v>937</v>
      </c>
      <c r="C637" s="56" t="s">
        <v>584</v>
      </c>
      <c r="D637" s="56" t="s">
        <v>938</v>
      </c>
      <c r="E637" s="48">
        <f>(1-'Entrada de Dados'!$B$5)*H637</f>
        <v>30.167439999999999</v>
      </c>
      <c r="F637" s="48">
        <f t="shared" si="21"/>
        <v>28.6</v>
      </c>
      <c r="H637" s="85">
        <v>33.82</v>
      </c>
    </row>
    <row r="638" spans="1:8">
      <c r="A638" s="304" t="s">
        <v>69</v>
      </c>
      <c r="B638" s="305"/>
      <c r="C638" s="305"/>
      <c r="D638" s="306"/>
      <c r="E638" s="58"/>
      <c r="F638" s="48">
        <f>SUM(F632:F633)</f>
        <v>2.08</v>
      </c>
    </row>
    <row r="639" spans="1:8">
      <c r="A639" s="304" t="s">
        <v>70</v>
      </c>
      <c r="B639" s="305"/>
      <c r="C639" s="305"/>
      <c r="D639" s="306"/>
      <c r="E639" s="58"/>
      <c r="F639" s="48">
        <f>SUM(F634:F637)</f>
        <v>42.010000000000005</v>
      </c>
    </row>
    <row r="640" spans="1:8">
      <c r="A640" s="304" t="s">
        <v>71</v>
      </c>
      <c r="B640" s="305"/>
      <c r="C640" s="305"/>
      <c r="D640" s="306"/>
      <c r="E640" s="58"/>
      <c r="F640" s="48">
        <f>F639+F638</f>
        <v>44.09</v>
      </c>
      <c r="G640" s="130">
        <v>49.44</v>
      </c>
    </row>
    <row r="643" spans="1:8">
      <c r="A643" s="50" t="s">
        <v>939</v>
      </c>
      <c r="B643" s="49" t="s">
        <v>940</v>
      </c>
      <c r="C643" s="50" t="s">
        <v>897</v>
      </c>
      <c r="D643" s="51"/>
    </row>
    <row r="644" spans="1:8">
      <c r="A644" s="45" t="s">
        <v>64</v>
      </c>
      <c r="B644" s="72" t="s">
        <v>65</v>
      </c>
      <c r="C644" s="45" t="s">
        <v>35</v>
      </c>
      <c r="D644" s="45" t="s">
        <v>66</v>
      </c>
      <c r="E644" s="45" t="s">
        <v>67</v>
      </c>
      <c r="F644" s="45" t="s">
        <v>68</v>
      </c>
    </row>
    <row r="645" spans="1:8">
      <c r="A645" s="54">
        <v>88239</v>
      </c>
      <c r="B645" s="52" t="s">
        <v>222</v>
      </c>
      <c r="C645" s="54" t="s">
        <v>62</v>
      </c>
      <c r="D645" s="54" t="s">
        <v>275</v>
      </c>
      <c r="E645" s="48">
        <f>(1-'Entrada de Dados'!$B$5)*H645</f>
        <v>8.2420799999999996</v>
      </c>
      <c r="F645" s="48">
        <f t="shared" ref="F645:F659" si="22">ROUND(E645*D645,2)</f>
        <v>1.81</v>
      </c>
      <c r="H645" s="85">
        <v>9.24</v>
      </c>
    </row>
    <row r="646" spans="1:8">
      <c r="A646" s="54">
        <v>88245</v>
      </c>
      <c r="B646" s="52" t="s">
        <v>220</v>
      </c>
      <c r="C646" s="54" t="s">
        <v>62</v>
      </c>
      <c r="D646" s="54" t="s">
        <v>214</v>
      </c>
      <c r="E646" s="48">
        <f>(1-'Entrada de Dados'!$B$5)*H646</f>
        <v>10.32044</v>
      </c>
      <c r="F646" s="48">
        <f t="shared" si="22"/>
        <v>0.04</v>
      </c>
      <c r="H646" s="85">
        <v>11.57</v>
      </c>
    </row>
    <row r="647" spans="1:8">
      <c r="A647" s="54">
        <v>88262</v>
      </c>
      <c r="B647" s="52" t="s">
        <v>72</v>
      </c>
      <c r="C647" s="54" t="s">
        <v>62</v>
      </c>
      <c r="D647" s="54" t="s">
        <v>276</v>
      </c>
      <c r="E647" s="48">
        <f>(1-'Entrada de Dados'!$B$5)*H647</f>
        <v>10.32044</v>
      </c>
      <c r="F647" s="48">
        <f t="shared" si="22"/>
        <v>1.86</v>
      </c>
      <c r="H647" s="85">
        <v>11.57</v>
      </c>
    </row>
    <row r="648" spans="1:8">
      <c r="A648" s="54">
        <v>88309</v>
      </c>
      <c r="B648" s="52" t="s">
        <v>76</v>
      </c>
      <c r="C648" s="54" t="s">
        <v>62</v>
      </c>
      <c r="D648" s="54" t="s">
        <v>188</v>
      </c>
      <c r="E648" s="48">
        <f>(1-'Entrada de Dados'!$B$5)*H648</f>
        <v>10.32044</v>
      </c>
      <c r="F648" s="48">
        <f t="shared" si="22"/>
        <v>1.03</v>
      </c>
      <c r="H648" s="85">
        <v>11.57</v>
      </c>
    </row>
    <row r="649" spans="1:8">
      <c r="A649" s="54">
        <v>88316</v>
      </c>
      <c r="B649" s="52" t="s">
        <v>61</v>
      </c>
      <c r="C649" s="54" t="s">
        <v>62</v>
      </c>
      <c r="D649" s="54" t="s">
        <v>77</v>
      </c>
      <c r="E649" s="48">
        <f>(1-'Entrada de Dados'!$B$5)*H649</f>
        <v>8.1796400000000009</v>
      </c>
      <c r="F649" s="48">
        <f t="shared" si="22"/>
        <v>2.94</v>
      </c>
      <c r="H649" s="85">
        <v>9.17</v>
      </c>
    </row>
    <row r="650" spans="1:8">
      <c r="A650" s="54">
        <v>39</v>
      </c>
      <c r="B650" s="52" t="s">
        <v>247</v>
      </c>
      <c r="C650" s="54" t="s">
        <v>88</v>
      </c>
      <c r="D650" s="54" t="s">
        <v>277</v>
      </c>
      <c r="E650" s="48">
        <f>(1-'Entrada de Dados'!$B$5)*H650</f>
        <v>3.8623600000000002</v>
      </c>
      <c r="F650" s="48">
        <f t="shared" si="22"/>
        <v>2.4300000000000002</v>
      </c>
      <c r="H650" s="85">
        <v>4.33</v>
      </c>
    </row>
    <row r="651" spans="1:8">
      <c r="A651" s="54">
        <v>337</v>
      </c>
      <c r="B651" s="52" t="s">
        <v>189</v>
      </c>
      <c r="C651" s="54" t="s">
        <v>88</v>
      </c>
      <c r="D651" s="54" t="s">
        <v>278</v>
      </c>
      <c r="E651" s="48">
        <f>(1-'Entrada de Dados'!$B$5)*H651</f>
        <v>8.0280000000000005</v>
      </c>
      <c r="F651" s="48">
        <f t="shared" si="22"/>
        <v>0.09</v>
      </c>
      <c r="H651" s="85">
        <v>9</v>
      </c>
    </row>
    <row r="652" spans="1:8">
      <c r="A652" s="54">
        <v>367</v>
      </c>
      <c r="B652" s="52" t="s">
        <v>79</v>
      </c>
      <c r="C652" s="54" t="s">
        <v>80</v>
      </c>
      <c r="D652" s="54" t="s">
        <v>279</v>
      </c>
      <c r="E652" s="48">
        <f>(1-'Entrada de Dados'!$B$5)*H652</f>
        <v>49.06</v>
      </c>
      <c r="F652" s="48">
        <f t="shared" si="22"/>
        <v>0.64</v>
      </c>
      <c r="H652" s="85">
        <v>55</v>
      </c>
    </row>
    <row r="653" spans="1:8">
      <c r="A653" s="54">
        <v>1379</v>
      </c>
      <c r="B653" s="52" t="s">
        <v>87</v>
      </c>
      <c r="C653" s="54" t="s">
        <v>88</v>
      </c>
      <c r="D653" s="54" t="s">
        <v>280</v>
      </c>
      <c r="E653" s="48">
        <f>(1-'Entrada de Dados'!$B$5)*H653</f>
        <v>0.41032000000000002</v>
      </c>
      <c r="F653" s="48">
        <f t="shared" si="22"/>
        <v>2.39</v>
      </c>
      <c r="H653" s="85">
        <v>0.46</v>
      </c>
    </row>
    <row r="654" spans="1:8">
      <c r="A654" s="54">
        <v>2692</v>
      </c>
      <c r="B654" s="52" t="s">
        <v>225</v>
      </c>
      <c r="C654" s="54" t="s">
        <v>186</v>
      </c>
      <c r="D654" s="54" t="s">
        <v>281</v>
      </c>
      <c r="E654" s="48">
        <f>(1-'Entrada de Dados'!$B$5)*H654</f>
        <v>9.9458000000000002</v>
      </c>
      <c r="F654" s="48">
        <f t="shared" si="22"/>
        <v>0.2</v>
      </c>
      <c r="H654" s="85">
        <v>11.15</v>
      </c>
    </row>
    <row r="655" spans="1:8" ht="38.25">
      <c r="A655" s="56" t="s">
        <v>941</v>
      </c>
      <c r="B655" s="53" t="s">
        <v>942</v>
      </c>
      <c r="C655" s="56" t="s">
        <v>594</v>
      </c>
      <c r="D655" s="56" t="s">
        <v>775</v>
      </c>
      <c r="E655" s="48">
        <f>(1-'Entrada de Dados'!$B$5)*H655</f>
        <v>11.141080000000001</v>
      </c>
      <c r="F655" s="48">
        <f t="shared" si="22"/>
        <v>4.01</v>
      </c>
      <c r="H655" s="85">
        <v>12.49</v>
      </c>
    </row>
    <row r="656" spans="1:8" ht="38.25">
      <c r="A656" s="56" t="s">
        <v>855</v>
      </c>
      <c r="B656" s="53" t="s">
        <v>856</v>
      </c>
      <c r="C656" s="56" t="s">
        <v>594</v>
      </c>
      <c r="D656" s="56" t="s">
        <v>943</v>
      </c>
      <c r="E656" s="48">
        <f>(1-'Entrada de Dados'!$B$5)*H656</f>
        <v>3.2825600000000001</v>
      </c>
      <c r="F656" s="48">
        <f t="shared" si="22"/>
        <v>0.6</v>
      </c>
      <c r="H656" s="85">
        <v>3.68</v>
      </c>
    </row>
    <row r="657" spans="1:8" ht="25.5">
      <c r="A657" s="56" t="s">
        <v>844</v>
      </c>
      <c r="B657" s="53" t="s">
        <v>845</v>
      </c>
      <c r="C657" s="56" t="s">
        <v>592</v>
      </c>
      <c r="D657" s="56" t="s">
        <v>944</v>
      </c>
      <c r="E657" s="48">
        <f>(1-'Entrada de Dados'!$B$5)*H657</f>
        <v>84.74</v>
      </c>
      <c r="F657" s="48">
        <f t="shared" si="22"/>
        <v>1.39</v>
      </c>
      <c r="H657" s="85">
        <v>95</v>
      </c>
    </row>
    <row r="658" spans="1:8">
      <c r="A658" s="54">
        <v>5064</v>
      </c>
      <c r="B658" s="52" t="s">
        <v>282</v>
      </c>
      <c r="C658" s="54" t="s">
        <v>88</v>
      </c>
      <c r="D658" s="54" t="s">
        <v>283</v>
      </c>
      <c r="E658" s="48">
        <f>(1-'Entrada de Dados'!$B$5)*H658</f>
        <v>7.5819999999999999</v>
      </c>
      <c r="F658" s="48">
        <f t="shared" si="22"/>
        <v>0.18</v>
      </c>
      <c r="H658" s="85">
        <v>8.5</v>
      </c>
    </row>
    <row r="659" spans="1:8" ht="25.5">
      <c r="A659" s="56" t="s">
        <v>826</v>
      </c>
      <c r="B659" s="53" t="s">
        <v>827</v>
      </c>
      <c r="C659" s="56" t="s">
        <v>594</v>
      </c>
      <c r="D659" s="56" t="s">
        <v>945</v>
      </c>
      <c r="E659" s="48">
        <f>(1-'Entrada de Dados'!$B$5)*H659</f>
        <v>7.1984400000000006</v>
      </c>
      <c r="F659" s="48">
        <f t="shared" si="22"/>
        <v>1.87</v>
      </c>
      <c r="H659" s="85">
        <v>8.07</v>
      </c>
    </row>
    <row r="660" spans="1:8">
      <c r="A660" s="304" t="s">
        <v>69</v>
      </c>
      <c r="B660" s="305"/>
      <c r="C660" s="305"/>
      <c r="D660" s="306"/>
      <c r="E660" s="58"/>
      <c r="F660" s="48">
        <f>SUM(F645:F649)</f>
        <v>7.68</v>
      </c>
    </row>
    <row r="661" spans="1:8">
      <c r="A661" s="304" t="s">
        <v>70</v>
      </c>
      <c r="B661" s="305"/>
      <c r="C661" s="305"/>
      <c r="D661" s="306"/>
      <c r="E661" s="58"/>
      <c r="F661" s="48">
        <f>SUM(F650:F659)</f>
        <v>13.8</v>
      </c>
    </row>
    <row r="662" spans="1:8">
      <c r="A662" s="304" t="s">
        <v>71</v>
      </c>
      <c r="B662" s="305"/>
      <c r="C662" s="305"/>
      <c r="D662" s="306"/>
      <c r="E662" s="58"/>
      <c r="F662" s="48">
        <f>F661+F660</f>
        <v>21.48</v>
      </c>
      <c r="G662" s="130">
        <v>24.11</v>
      </c>
    </row>
    <row r="665" spans="1:8" ht="51">
      <c r="A665" s="50" t="s">
        <v>946</v>
      </c>
      <c r="B665" s="49" t="s">
        <v>947</v>
      </c>
      <c r="C665" s="50" t="s">
        <v>897</v>
      </c>
      <c r="D665" s="51"/>
    </row>
    <row r="666" spans="1:8">
      <c r="A666" s="45" t="s">
        <v>64</v>
      </c>
      <c r="B666" s="72" t="s">
        <v>65</v>
      </c>
      <c r="C666" s="45" t="s">
        <v>35</v>
      </c>
      <c r="D666" s="45" t="s">
        <v>66</v>
      </c>
      <c r="E666" s="45" t="s">
        <v>67</v>
      </c>
      <c r="F666" s="45" t="s">
        <v>68</v>
      </c>
    </row>
    <row r="667" spans="1:8" ht="38.25">
      <c r="A667" s="56" t="s">
        <v>591</v>
      </c>
      <c r="B667" s="53" t="s">
        <v>838</v>
      </c>
      <c r="C667" s="56" t="s">
        <v>592</v>
      </c>
      <c r="D667" s="56" t="s">
        <v>948</v>
      </c>
      <c r="E667" s="48">
        <f>(1-'Entrada de Dados'!$B$5)*H667</f>
        <v>219.29820000000001</v>
      </c>
      <c r="F667" s="48">
        <f t="shared" ref="F667:F675" si="23">ROUND(E667*D667,2)</f>
        <v>13.33</v>
      </c>
      <c r="H667" s="85">
        <v>245.85</v>
      </c>
    </row>
    <row r="668" spans="1:8" ht="38.25">
      <c r="A668" s="56" t="s">
        <v>600</v>
      </c>
      <c r="B668" s="53" t="s">
        <v>601</v>
      </c>
      <c r="C668" s="56" t="s">
        <v>592</v>
      </c>
      <c r="D668" s="56" t="s">
        <v>949</v>
      </c>
      <c r="E668" s="48">
        <f>(1-'Entrada de Dados'!$B$5)*H668</f>
        <v>346.61336</v>
      </c>
      <c r="F668" s="48">
        <f t="shared" si="23"/>
        <v>4.16</v>
      </c>
      <c r="H668" s="85">
        <v>388.58</v>
      </c>
    </row>
    <row r="669" spans="1:8">
      <c r="A669" s="54">
        <v>88262</v>
      </c>
      <c r="B669" s="52" t="s">
        <v>72</v>
      </c>
      <c r="C669" s="54" t="s">
        <v>62</v>
      </c>
      <c r="D669" s="54" t="s">
        <v>284</v>
      </c>
      <c r="E669" s="48">
        <f>(1-'Entrada de Dados'!$B$5)*H669</f>
        <v>10.32044</v>
      </c>
      <c r="F669" s="48">
        <f t="shared" si="23"/>
        <v>16.41</v>
      </c>
      <c r="H669" s="85">
        <v>11.57</v>
      </c>
    </row>
    <row r="670" spans="1:8">
      <c r="A670" s="54">
        <v>88309</v>
      </c>
      <c r="B670" s="52" t="s">
        <v>76</v>
      </c>
      <c r="C670" s="54" t="s">
        <v>62</v>
      </c>
      <c r="D670" s="54" t="s">
        <v>224</v>
      </c>
      <c r="E670" s="48">
        <f>(1-'Entrada de Dados'!$B$5)*H670</f>
        <v>10.32044</v>
      </c>
      <c r="F670" s="48">
        <f t="shared" si="23"/>
        <v>9.2899999999999991</v>
      </c>
      <c r="H670" s="85">
        <v>11.57</v>
      </c>
    </row>
    <row r="671" spans="1:8">
      <c r="A671" s="54">
        <v>88316</v>
      </c>
      <c r="B671" s="52" t="s">
        <v>61</v>
      </c>
      <c r="C671" s="54" t="s">
        <v>62</v>
      </c>
      <c r="D671" s="54" t="s">
        <v>285</v>
      </c>
      <c r="E671" s="48">
        <f>(1-'Entrada de Dados'!$B$5)*H671</f>
        <v>8.1796400000000009</v>
      </c>
      <c r="F671" s="48">
        <f t="shared" si="23"/>
        <v>20.37</v>
      </c>
      <c r="H671" s="85">
        <v>9.17</v>
      </c>
    </row>
    <row r="672" spans="1:8" ht="38.25">
      <c r="A672" s="56" t="s">
        <v>595</v>
      </c>
      <c r="B672" s="53" t="s">
        <v>771</v>
      </c>
      <c r="C672" s="56" t="s">
        <v>594</v>
      </c>
      <c r="D672" s="56" t="s">
        <v>950</v>
      </c>
      <c r="E672" s="48">
        <f>(1-'Entrada de Dados'!$B$5)*H672</f>
        <v>5.2895599999999998</v>
      </c>
      <c r="F672" s="48">
        <f t="shared" si="23"/>
        <v>6.73</v>
      </c>
      <c r="H672" s="85">
        <v>5.93</v>
      </c>
    </row>
    <row r="673" spans="1:8" ht="38.25">
      <c r="A673" s="56" t="s">
        <v>855</v>
      </c>
      <c r="B673" s="53" t="s">
        <v>856</v>
      </c>
      <c r="C673" s="56" t="s">
        <v>594</v>
      </c>
      <c r="D673" s="56" t="s">
        <v>951</v>
      </c>
      <c r="E673" s="48">
        <f>(1-'Entrada de Dados'!$B$5)*H673</f>
        <v>3.2825600000000001</v>
      </c>
      <c r="F673" s="48">
        <f t="shared" si="23"/>
        <v>2.17</v>
      </c>
      <c r="H673" s="85">
        <v>3.68</v>
      </c>
    </row>
    <row r="674" spans="1:8">
      <c r="A674" s="54">
        <v>5061</v>
      </c>
      <c r="B674" s="52" t="s">
        <v>184</v>
      </c>
      <c r="C674" s="54" t="s">
        <v>88</v>
      </c>
      <c r="D674" s="54" t="s">
        <v>286</v>
      </c>
      <c r="E674" s="48">
        <f>(1-'Entrada de Dados'!$B$5)*H674</f>
        <v>7.5819999999999999</v>
      </c>
      <c r="F674" s="48">
        <f t="shared" si="23"/>
        <v>1.61</v>
      </c>
      <c r="H674" s="85">
        <v>8.5</v>
      </c>
    </row>
    <row r="675" spans="1:8" ht="25.5">
      <c r="A675" s="56" t="s">
        <v>826</v>
      </c>
      <c r="B675" s="53" t="s">
        <v>827</v>
      </c>
      <c r="C675" s="56" t="s">
        <v>594</v>
      </c>
      <c r="D675" s="156">
        <v>1.2118959107806675</v>
      </c>
      <c r="E675" s="48">
        <f>(1-'Entrada de Dados'!$B$5)*H675</f>
        <v>7.1984400000000006</v>
      </c>
      <c r="F675" s="48">
        <f t="shared" si="23"/>
        <v>8.7200000000000006</v>
      </c>
      <c r="H675" s="85">
        <v>8.07</v>
      </c>
    </row>
    <row r="676" spans="1:8">
      <c r="A676" s="304" t="s">
        <v>69</v>
      </c>
      <c r="B676" s="305"/>
      <c r="C676" s="305"/>
      <c r="D676" s="306"/>
      <c r="E676" s="58"/>
      <c r="F676" s="48">
        <f>SUM(F669:F671)</f>
        <v>46.07</v>
      </c>
    </row>
    <row r="677" spans="1:8">
      <c r="A677" s="304" t="s">
        <v>70</v>
      </c>
      <c r="B677" s="305"/>
      <c r="C677" s="305"/>
      <c r="D677" s="306"/>
      <c r="E677" s="58"/>
      <c r="F677" s="48">
        <f>SUM(F667:F675)-F676</f>
        <v>36.720000000000006</v>
      </c>
      <c r="H677" s="145">
        <f>H678/H675</f>
        <v>1.2403965303593545</v>
      </c>
    </row>
    <row r="678" spans="1:8">
      <c r="A678" s="304" t="s">
        <v>71</v>
      </c>
      <c r="B678" s="305"/>
      <c r="C678" s="305"/>
      <c r="D678" s="306"/>
      <c r="E678" s="58"/>
      <c r="F678" s="48">
        <f>F677+F676</f>
        <v>82.79</v>
      </c>
      <c r="G678" s="128">
        <v>92.8</v>
      </c>
      <c r="H678" s="145">
        <f>G678-F678</f>
        <v>10.009999999999991</v>
      </c>
    </row>
    <row r="681" spans="1:8" s="131" customFormat="1">
      <c r="A681" s="149"/>
      <c r="C681" s="149"/>
      <c r="D681" s="149"/>
      <c r="E681" s="149"/>
      <c r="F681" s="149"/>
      <c r="G681" s="78"/>
      <c r="H681" s="85"/>
    </row>
    <row r="682" spans="1:8" s="131" customFormat="1">
      <c r="A682" s="149"/>
      <c r="C682" s="149"/>
      <c r="D682" s="149"/>
      <c r="E682" s="149"/>
      <c r="F682" s="149"/>
      <c r="G682" s="78"/>
      <c r="H682" s="85"/>
    </row>
    <row r="685" spans="1:8">
      <c r="A685" s="50" t="s">
        <v>952</v>
      </c>
      <c r="B685" s="150" t="s">
        <v>1176</v>
      </c>
      <c r="C685" s="50" t="s">
        <v>819</v>
      </c>
      <c r="D685" s="51"/>
    </row>
    <row r="686" spans="1:8">
      <c r="A686" s="45" t="s">
        <v>64</v>
      </c>
      <c r="B686" s="72" t="s">
        <v>65</v>
      </c>
      <c r="C686" s="45" t="s">
        <v>35</v>
      </c>
      <c r="D686" s="45" t="s">
        <v>66</v>
      </c>
      <c r="E686" s="45" t="s">
        <v>67</v>
      </c>
      <c r="F686" s="45" t="s">
        <v>68</v>
      </c>
    </row>
    <row r="687" spans="1:8" ht="38.25">
      <c r="A687" s="56" t="s">
        <v>953</v>
      </c>
      <c r="B687" s="53" t="s">
        <v>954</v>
      </c>
      <c r="C687" s="56" t="s">
        <v>594</v>
      </c>
      <c r="D687" s="56" t="s">
        <v>955</v>
      </c>
      <c r="E687" s="48">
        <f>(1-'Entrada de Dados'!$B$5)*H687</f>
        <v>62.69868000000001</v>
      </c>
      <c r="F687" s="48">
        <f>ROUND(E687*D687,2)</f>
        <v>0.38</v>
      </c>
      <c r="H687" s="85">
        <v>70.290000000000006</v>
      </c>
    </row>
    <row r="688" spans="1:8">
      <c r="A688" s="54">
        <v>88315</v>
      </c>
      <c r="B688" s="52" t="s">
        <v>287</v>
      </c>
      <c r="C688" s="54" t="s">
        <v>62</v>
      </c>
      <c r="D688" s="54" t="s">
        <v>272</v>
      </c>
      <c r="E688" s="48">
        <f>(1-'Entrada de Dados'!$B$5)*H688</f>
        <v>10.32044</v>
      </c>
      <c r="F688" s="48">
        <f>ROUND(E688*D688,2)</f>
        <v>1.24</v>
      </c>
      <c r="H688" s="85">
        <v>11.57</v>
      </c>
    </row>
    <row r="689" spans="1:8">
      <c r="A689" s="54">
        <v>88316</v>
      </c>
      <c r="B689" s="52" t="s">
        <v>61</v>
      </c>
      <c r="C689" s="54" t="s">
        <v>62</v>
      </c>
      <c r="D689" s="54" t="s">
        <v>272</v>
      </c>
      <c r="E689" s="48">
        <f>(1-'Entrada de Dados'!$B$5)*H689</f>
        <v>8.1796400000000009</v>
      </c>
      <c r="F689" s="48">
        <f>ROUND(E689*D689,2)</f>
        <v>0.98</v>
      </c>
      <c r="H689" s="85">
        <v>9.17</v>
      </c>
    </row>
    <row r="690" spans="1:8">
      <c r="A690" s="56" t="s">
        <v>956</v>
      </c>
      <c r="B690" s="53" t="s">
        <v>957</v>
      </c>
      <c r="C690" s="56" t="s">
        <v>877</v>
      </c>
      <c r="D690" s="156">
        <v>1.8260869565217392</v>
      </c>
      <c r="E690" s="48">
        <f>(1-'Entrada de Dados'!$B$5)*H690</f>
        <v>3.8980399999999999</v>
      </c>
      <c r="F690" s="48">
        <f>ROUND(E690*D690,2)</f>
        <v>7.12</v>
      </c>
      <c r="H690" s="85">
        <v>4.37</v>
      </c>
    </row>
    <row r="691" spans="1:8">
      <c r="A691" s="304" t="s">
        <v>69</v>
      </c>
      <c r="B691" s="305"/>
      <c r="C691" s="305"/>
      <c r="D691" s="306"/>
      <c r="E691" s="58"/>
      <c r="F691" s="48">
        <f>SUM(F688:F689)</f>
        <v>2.2199999999999998</v>
      </c>
    </row>
    <row r="692" spans="1:8">
      <c r="A692" s="304" t="s">
        <v>70</v>
      </c>
      <c r="B692" s="305"/>
      <c r="C692" s="305"/>
      <c r="D692" s="306"/>
      <c r="E692" s="58"/>
      <c r="F692" s="48">
        <f>SUM(F690,F687)</f>
        <v>7.5</v>
      </c>
      <c r="H692" s="145">
        <f>H693/H690</f>
        <v>0.26773455377574407</v>
      </c>
    </row>
    <row r="693" spans="1:8">
      <c r="A693" s="304" t="s">
        <v>71</v>
      </c>
      <c r="B693" s="305"/>
      <c r="C693" s="305"/>
      <c r="D693" s="306"/>
      <c r="E693" s="58"/>
      <c r="F693" s="48">
        <f>F692+F691</f>
        <v>9.7199999999999989</v>
      </c>
      <c r="G693" s="130">
        <v>10.89</v>
      </c>
      <c r="H693" s="145">
        <f>G693-F693</f>
        <v>1.1700000000000017</v>
      </c>
    </row>
    <row r="696" spans="1:8" ht="38.25">
      <c r="A696" s="50" t="s">
        <v>958</v>
      </c>
      <c r="B696" s="49" t="s">
        <v>959</v>
      </c>
      <c r="C696" s="50" t="s">
        <v>897</v>
      </c>
      <c r="D696" s="51"/>
    </row>
    <row r="697" spans="1:8">
      <c r="A697" s="45" t="s">
        <v>64</v>
      </c>
      <c r="B697" s="72" t="s">
        <v>65</v>
      </c>
      <c r="C697" s="45" t="s">
        <v>35</v>
      </c>
      <c r="D697" s="45" t="s">
        <v>66</v>
      </c>
      <c r="E697" s="45" t="s">
        <v>67</v>
      </c>
      <c r="F697" s="45" t="s">
        <v>68</v>
      </c>
    </row>
    <row r="698" spans="1:8">
      <c r="A698" s="54">
        <v>88316</v>
      </c>
      <c r="B698" s="52" t="s">
        <v>61</v>
      </c>
      <c r="C698" s="54" t="s">
        <v>62</v>
      </c>
      <c r="D698" s="54" t="s">
        <v>229</v>
      </c>
      <c r="E698" s="48">
        <f>(1-'Entrada de Dados'!$B$5)*H698</f>
        <v>8.1796400000000009</v>
      </c>
      <c r="F698" s="48">
        <f t="shared" ref="F698:F703" si="24">ROUND(E698*D698,2)</f>
        <v>2.86</v>
      </c>
      <c r="H698" s="85">
        <v>9.17</v>
      </c>
    </row>
    <row r="699" spans="1:8">
      <c r="A699" s="54">
        <v>88323</v>
      </c>
      <c r="B699" s="52" t="s">
        <v>270</v>
      </c>
      <c r="C699" s="54" t="s">
        <v>62</v>
      </c>
      <c r="D699" s="54" t="s">
        <v>229</v>
      </c>
      <c r="E699" s="48">
        <f>(1-'Entrada de Dados'!$B$5)*H699</f>
        <v>9.1876000000000015</v>
      </c>
      <c r="F699" s="48">
        <f t="shared" si="24"/>
        <v>3.22</v>
      </c>
      <c r="H699" s="85">
        <v>10.3</v>
      </c>
    </row>
    <row r="700" spans="1:8">
      <c r="A700" s="54">
        <v>1108</v>
      </c>
      <c r="B700" s="52" t="s">
        <v>288</v>
      </c>
      <c r="C700" s="54" t="s">
        <v>34</v>
      </c>
      <c r="D700" s="54" t="s">
        <v>289</v>
      </c>
      <c r="E700" s="48">
        <f>(1-'Entrada de Dados'!$B$5)*H700</f>
        <v>13.718960000000001</v>
      </c>
      <c r="F700" s="48">
        <f t="shared" si="24"/>
        <v>14.4</v>
      </c>
      <c r="H700" s="85">
        <v>15.38</v>
      </c>
    </row>
    <row r="701" spans="1:8">
      <c r="A701" s="54">
        <v>5061</v>
      </c>
      <c r="B701" s="52" t="s">
        <v>184</v>
      </c>
      <c r="C701" s="54" t="s">
        <v>88</v>
      </c>
      <c r="D701" s="54">
        <v>9.8799999999999999E-2</v>
      </c>
      <c r="E701" s="48">
        <f>(1-'Entrada de Dados'!$B$5)*H701</f>
        <v>7.5819999999999999</v>
      </c>
      <c r="F701" s="48">
        <f t="shared" si="24"/>
        <v>0.75</v>
      </c>
      <c r="H701" s="85">
        <v>8.5</v>
      </c>
    </row>
    <row r="702" spans="1:8" ht="25.5">
      <c r="A702" s="56" t="s">
        <v>960</v>
      </c>
      <c r="B702" s="53" t="s">
        <v>961</v>
      </c>
      <c r="C702" s="56" t="s">
        <v>877</v>
      </c>
      <c r="D702" s="56" t="s">
        <v>962</v>
      </c>
      <c r="E702" s="48">
        <f>(1-'Entrada de Dados'!$B$5)*H702</f>
        <v>39.63156</v>
      </c>
      <c r="F702" s="48">
        <f t="shared" si="24"/>
        <v>1.19</v>
      </c>
      <c r="H702" s="85">
        <v>44.43</v>
      </c>
    </row>
    <row r="703" spans="1:8">
      <c r="A703" s="54">
        <v>13388</v>
      </c>
      <c r="B703" s="52" t="s">
        <v>290</v>
      </c>
      <c r="C703" s="54" t="s">
        <v>88</v>
      </c>
      <c r="D703" s="54" t="s">
        <v>291</v>
      </c>
      <c r="E703" s="48">
        <f>(1-'Entrada de Dados'!$B$5)*H703</f>
        <v>40.746560000000002</v>
      </c>
      <c r="F703" s="48">
        <f t="shared" si="24"/>
        <v>1.63</v>
      </c>
      <c r="H703" s="85">
        <v>45.68</v>
      </c>
    </row>
    <row r="704" spans="1:8">
      <c r="A704" s="304" t="s">
        <v>69</v>
      </c>
      <c r="B704" s="305"/>
      <c r="C704" s="305"/>
      <c r="D704" s="306"/>
      <c r="E704" s="58"/>
      <c r="F704" s="48">
        <f>SUM(F698:F699)</f>
        <v>6.08</v>
      </c>
    </row>
    <row r="705" spans="1:8">
      <c r="A705" s="304" t="s">
        <v>70</v>
      </c>
      <c r="B705" s="305"/>
      <c r="C705" s="305"/>
      <c r="D705" s="306"/>
      <c r="E705" s="58"/>
      <c r="F705" s="48">
        <f>SUM(F700:F703)</f>
        <v>17.97</v>
      </c>
      <c r="H705" s="85">
        <f>H706/H701</f>
        <v>0.34352941176470608</v>
      </c>
    </row>
    <row r="706" spans="1:8">
      <c r="A706" s="304" t="s">
        <v>71</v>
      </c>
      <c r="B706" s="305"/>
      <c r="C706" s="305"/>
      <c r="D706" s="306"/>
      <c r="E706" s="58"/>
      <c r="F706" s="48">
        <f>F705+F704</f>
        <v>24.049999999999997</v>
      </c>
      <c r="G706" s="78">
        <v>26.97</v>
      </c>
      <c r="H706" s="172">
        <f>G706-F706</f>
        <v>2.9200000000000017</v>
      </c>
    </row>
    <row r="708" spans="1:8" ht="13.5" thickBot="1"/>
    <row r="709" spans="1:8">
      <c r="A709" s="310" t="s">
        <v>46</v>
      </c>
      <c r="B709" s="312" t="e">
        <f>#REF!</f>
        <v>#REF!</v>
      </c>
      <c r="C709" s="313"/>
      <c r="D709" s="313"/>
      <c r="E709" s="313"/>
      <c r="F709" s="314"/>
    </row>
    <row r="710" spans="1:8" ht="13.5" thickBot="1">
      <c r="A710" s="311"/>
      <c r="B710" s="315"/>
      <c r="C710" s="316"/>
      <c r="D710" s="316"/>
      <c r="E710" s="316"/>
      <c r="F710" s="317"/>
    </row>
    <row r="713" spans="1:8">
      <c r="A713" s="50" t="s">
        <v>963</v>
      </c>
      <c r="B713" s="49" t="s">
        <v>964</v>
      </c>
      <c r="C713" s="50" t="s">
        <v>579</v>
      </c>
      <c r="D713" s="51"/>
    </row>
    <row r="714" spans="1:8">
      <c r="A714" s="45" t="s">
        <v>64</v>
      </c>
      <c r="B714" s="72" t="s">
        <v>65</v>
      </c>
      <c r="C714" s="45" t="s">
        <v>35</v>
      </c>
      <c r="D714" s="45" t="s">
        <v>66</v>
      </c>
      <c r="E714" s="45" t="s">
        <v>67</v>
      </c>
      <c r="F714" s="45" t="s">
        <v>68</v>
      </c>
    </row>
    <row r="715" spans="1:8" ht="38.25">
      <c r="A715" s="56" t="s">
        <v>600</v>
      </c>
      <c r="B715" s="53" t="s">
        <v>601</v>
      </c>
      <c r="C715" s="56" t="s">
        <v>592</v>
      </c>
      <c r="D715" s="56" t="s">
        <v>955</v>
      </c>
      <c r="E715" s="48">
        <f>(1-'Entrada de Dados'!$B$5)*H715</f>
        <v>346.61336</v>
      </c>
      <c r="F715" s="48">
        <f>ROUND(E715*D715,2)</f>
        <v>2.08</v>
      </c>
      <c r="H715" s="85">
        <v>388.58</v>
      </c>
    </row>
    <row r="716" spans="1:8">
      <c r="A716" s="54">
        <v>88309</v>
      </c>
      <c r="B716" s="52" t="s">
        <v>76</v>
      </c>
      <c r="C716" s="54" t="s">
        <v>62</v>
      </c>
      <c r="D716" s="54" t="s">
        <v>232</v>
      </c>
      <c r="E716" s="48">
        <f>(1-'Entrada de Dados'!$B$5)*H716</f>
        <v>10.32044</v>
      </c>
      <c r="F716" s="48">
        <f>ROUND(E716*D716,2)</f>
        <v>5.16</v>
      </c>
      <c r="H716" s="85">
        <v>11.57</v>
      </c>
    </row>
    <row r="717" spans="1:8">
      <c r="A717" s="54">
        <v>88315</v>
      </c>
      <c r="B717" s="52" t="s">
        <v>287</v>
      </c>
      <c r="C717" s="54" t="s">
        <v>62</v>
      </c>
      <c r="D717" s="54" t="s">
        <v>127</v>
      </c>
      <c r="E717" s="48">
        <f>(1-'Entrada de Dados'!$B$5)*H717</f>
        <v>10.32044</v>
      </c>
      <c r="F717" s="48">
        <f>ROUND(E717*D717,2)</f>
        <v>13.42</v>
      </c>
      <c r="H717" s="85">
        <v>11.57</v>
      </c>
    </row>
    <row r="718" spans="1:8">
      <c r="A718" s="54">
        <v>88316</v>
      </c>
      <c r="B718" s="52" t="s">
        <v>61</v>
      </c>
      <c r="C718" s="54" t="s">
        <v>62</v>
      </c>
      <c r="D718" s="54" t="s">
        <v>292</v>
      </c>
      <c r="E718" s="48">
        <f>(1-'Entrada de Dados'!$B$5)*H718</f>
        <v>8.1796400000000009</v>
      </c>
      <c r="F718" s="48">
        <f>ROUND(E718*D718,2)</f>
        <v>18</v>
      </c>
      <c r="H718" s="85">
        <v>9.17</v>
      </c>
    </row>
    <row r="719" spans="1:8" ht="38.25">
      <c r="A719" s="56" t="s">
        <v>965</v>
      </c>
      <c r="B719" s="53" t="s">
        <v>966</v>
      </c>
      <c r="C719" s="56" t="s">
        <v>597</v>
      </c>
      <c r="D719" s="56" t="s">
        <v>585</v>
      </c>
      <c r="E719" s="48">
        <f>(1-'Entrada de Dados'!$B$5)*H719</f>
        <v>482.32224000000002</v>
      </c>
      <c r="F719" s="48">
        <f>ROUND(E719*D719,2)</f>
        <v>482.32</v>
      </c>
      <c r="H719" s="145">
        <v>540.72</v>
      </c>
    </row>
    <row r="720" spans="1:8">
      <c r="A720" s="304" t="s">
        <v>69</v>
      </c>
      <c r="B720" s="305"/>
      <c r="C720" s="305"/>
      <c r="D720" s="306"/>
      <c r="E720" s="58"/>
      <c r="F720" s="48">
        <f>SUM(F716:F718)</f>
        <v>36.58</v>
      </c>
      <c r="H720" s="145"/>
    </row>
    <row r="721" spans="1:8">
      <c r="A721" s="304" t="s">
        <v>70</v>
      </c>
      <c r="B721" s="305"/>
      <c r="C721" s="305"/>
      <c r="D721" s="306"/>
      <c r="E721" s="58"/>
      <c r="F721" s="48">
        <f>SUM(F715:F719)-F720</f>
        <v>484.40000000000003</v>
      </c>
    </row>
    <row r="722" spans="1:8">
      <c r="A722" s="304" t="s">
        <v>71</v>
      </c>
      <c r="B722" s="305"/>
      <c r="C722" s="305"/>
      <c r="D722" s="306"/>
      <c r="E722" s="58"/>
      <c r="F722" s="48">
        <f>F721+F720</f>
        <v>520.98</v>
      </c>
      <c r="G722" s="134">
        <v>584.04999999999995</v>
      </c>
    </row>
    <row r="725" spans="1:8">
      <c r="A725" s="151" t="s">
        <v>293</v>
      </c>
      <c r="B725" s="71" t="s">
        <v>33</v>
      </c>
      <c r="C725" s="151" t="s">
        <v>215</v>
      </c>
      <c r="D725" s="51"/>
    </row>
    <row r="726" spans="1:8">
      <c r="A726" s="45" t="s">
        <v>64</v>
      </c>
      <c r="B726" s="72" t="s">
        <v>65</v>
      </c>
      <c r="C726" s="45" t="s">
        <v>35</v>
      </c>
      <c r="D726" s="45" t="s">
        <v>66</v>
      </c>
      <c r="E726" s="45" t="s">
        <v>67</v>
      </c>
      <c r="F726" s="45" t="s">
        <v>68</v>
      </c>
    </row>
    <row r="727" spans="1:8" ht="38.25">
      <c r="A727" s="56" t="s">
        <v>600</v>
      </c>
      <c r="B727" s="53" t="s">
        <v>601</v>
      </c>
      <c r="C727" s="56" t="s">
        <v>592</v>
      </c>
      <c r="D727" s="56" t="s">
        <v>955</v>
      </c>
      <c r="E727" s="48">
        <f>(1-'Entrada de Dados'!$B$5)*H727</f>
        <v>346.61336</v>
      </c>
      <c r="F727" s="48">
        <f>ROUND(E727*D727,2)</f>
        <v>2.08</v>
      </c>
      <c r="H727" s="85">
        <v>388.58</v>
      </c>
    </row>
    <row r="728" spans="1:8">
      <c r="A728" s="54">
        <v>88309</v>
      </c>
      <c r="B728" s="52" t="s">
        <v>76</v>
      </c>
      <c r="C728" s="54" t="s">
        <v>62</v>
      </c>
      <c r="D728" s="54" t="s">
        <v>179</v>
      </c>
      <c r="E728" s="48">
        <f>(1-'Entrada de Dados'!$B$5)*H728</f>
        <v>10.32044</v>
      </c>
      <c r="F728" s="48">
        <f>ROUND(E728*D728,2)</f>
        <v>8.26</v>
      </c>
      <c r="H728" s="85">
        <v>11.57</v>
      </c>
    </row>
    <row r="729" spans="1:8">
      <c r="A729" s="54">
        <v>88315</v>
      </c>
      <c r="B729" s="52" t="s">
        <v>287</v>
      </c>
      <c r="C729" s="54" t="s">
        <v>62</v>
      </c>
      <c r="D729" s="54" t="s">
        <v>294</v>
      </c>
      <c r="E729" s="48">
        <f>(1-'Entrada de Dados'!$B$5)*H729</f>
        <v>10.32044</v>
      </c>
      <c r="F729" s="48">
        <f>ROUND(E729*D729,2)</f>
        <v>18.579999999999998</v>
      </c>
      <c r="H729" s="85">
        <v>11.57</v>
      </c>
    </row>
    <row r="730" spans="1:8">
      <c r="A730" s="54">
        <v>88316</v>
      </c>
      <c r="B730" s="52" t="s">
        <v>61</v>
      </c>
      <c r="C730" s="54" t="s">
        <v>62</v>
      </c>
      <c r="D730" s="54">
        <v>3</v>
      </c>
      <c r="E730" s="48">
        <f>(1-'Entrada de Dados'!$B$5)*H730</f>
        <v>8.1796400000000009</v>
      </c>
      <c r="F730" s="48">
        <f>ROUND(E730*D730,2)</f>
        <v>24.54</v>
      </c>
      <c r="H730" s="85">
        <v>9.17</v>
      </c>
    </row>
    <row r="731" spans="1:8" ht="51">
      <c r="A731" s="56" t="s">
        <v>967</v>
      </c>
      <c r="B731" s="53" t="s">
        <v>968</v>
      </c>
      <c r="C731" s="56" t="s">
        <v>597</v>
      </c>
      <c r="D731" s="56" t="s">
        <v>585</v>
      </c>
      <c r="E731" s="48">
        <f>(1-'Entrada de Dados'!$B$5)*H731</f>
        <v>206.64071999999999</v>
      </c>
      <c r="F731" s="48">
        <f>ROUND(E731*D731,2)</f>
        <v>206.64</v>
      </c>
      <c r="H731" s="85">
        <v>231.66</v>
      </c>
    </row>
    <row r="732" spans="1:8">
      <c r="A732" s="304" t="s">
        <v>69</v>
      </c>
      <c r="B732" s="305"/>
      <c r="C732" s="305"/>
      <c r="D732" s="306"/>
      <c r="E732" s="58"/>
      <c r="F732" s="48">
        <f>SUM(F728:F730)</f>
        <v>51.379999999999995</v>
      </c>
    </row>
    <row r="733" spans="1:8">
      <c r="A733" s="304" t="s">
        <v>70</v>
      </c>
      <c r="B733" s="305"/>
      <c r="C733" s="305"/>
      <c r="D733" s="306"/>
      <c r="E733" s="58"/>
      <c r="F733" s="48">
        <f>SUM(F727:F731)-F732</f>
        <v>208.71999999999997</v>
      </c>
    </row>
    <row r="734" spans="1:8">
      <c r="A734" s="304" t="s">
        <v>71</v>
      </c>
      <c r="B734" s="305"/>
      <c r="C734" s="305"/>
      <c r="D734" s="306"/>
      <c r="E734" s="58"/>
      <c r="F734" s="48">
        <f>F733+F732</f>
        <v>260.09999999999997</v>
      </c>
      <c r="G734" s="134">
        <v>291.58999999999997</v>
      </c>
      <c r="H734" s="145">
        <f>G734-F734</f>
        <v>31.490000000000009</v>
      </c>
    </row>
    <row r="737" spans="1:8" ht="25.5">
      <c r="A737" s="50" t="s">
        <v>969</v>
      </c>
      <c r="B737" s="49" t="s">
        <v>295</v>
      </c>
      <c r="C737" s="50" t="s">
        <v>579</v>
      </c>
      <c r="D737" s="51"/>
    </row>
    <row r="738" spans="1:8">
      <c r="A738" s="45" t="s">
        <v>64</v>
      </c>
      <c r="B738" s="72" t="s">
        <v>65</v>
      </c>
      <c r="C738" s="45" t="s">
        <v>35</v>
      </c>
      <c r="D738" s="45" t="s">
        <v>66</v>
      </c>
      <c r="E738" s="45" t="s">
        <v>67</v>
      </c>
      <c r="F738" s="45" t="s">
        <v>68</v>
      </c>
    </row>
    <row r="739" spans="1:8" ht="38.25">
      <c r="A739" s="56" t="s">
        <v>600</v>
      </c>
      <c r="B739" s="53" t="s">
        <v>601</v>
      </c>
      <c r="C739" s="56" t="s">
        <v>592</v>
      </c>
      <c r="D739" s="56" t="s">
        <v>955</v>
      </c>
      <c r="E739" s="48">
        <f>(1-'Entrada de Dados'!$B$5)*H739</f>
        <v>346.61336</v>
      </c>
      <c r="F739" s="48">
        <f>ROUND(E739*D739,2)</f>
        <v>2.08</v>
      </c>
      <c r="H739" s="85">
        <v>388.58</v>
      </c>
    </row>
    <row r="740" spans="1:8">
      <c r="A740" s="54">
        <v>88309</v>
      </c>
      <c r="B740" s="52" t="s">
        <v>76</v>
      </c>
      <c r="C740" s="54" t="s">
        <v>62</v>
      </c>
      <c r="D740" s="54" t="s">
        <v>232</v>
      </c>
      <c r="E740" s="48">
        <f>(1-'Entrada de Dados'!$B$5)*H740</f>
        <v>10.32044</v>
      </c>
      <c r="F740" s="48">
        <f>ROUND(E740*D740,2)</f>
        <v>5.16</v>
      </c>
      <c r="H740" s="85">
        <v>11.57</v>
      </c>
    </row>
    <row r="741" spans="1:8">
      <c r="A741" s="54">
        <v>88315</v>
      </c>
      <c r="B741" s="52" t="s">
        <v>287</v>
      </c>
      <c r="C741" s="54" t="s">
        <v>62</v>
      </c>
      <c r="D741" s="54" t="s">
        <v>199</v>
      </c>
      <c r="E741" s="48">
        <f>(1-'Entrada de Dados'!$B$5)*H741</f>
        <v>10.32044</v>
      </c>
      <c r="F741" s="48">
        <f>ROUND(E741*D741,2)</f>
        <v>11.35</v>
      </c>
      <c r="H741" s="85">
        <v>11.57</v>
      </c>
    </row>
    <row r="742" spans="1:8">
      <c r="A742" s="54">
        <v>88316</v>
      </c>
      <c r="B742" s="52" t="s">
        <v>61</v>
      </c>
      <c r="C742" s="54" t="s">
        <v>62</v>
      </c>
      <c r="D742" s="54" t="s">
        <v>78</v>
      </c>
      <c r="E742" s="48">
        <f>(1-'Entrada de Dados'!$B$5)*H742</f>
        <v>8.1796400000000009</v>
      </c>
      <c r="F742" s="48">
        <f>ROUND(E742*D742,2)</f>
        <v>15.54</v>
      </c>
      <c r="H742" s="85">
        <v>9.17</v>
      </c>
    </row>
    <row r="743" spans="1:8" ht="51">
      <c r="A743" s="56" t="s">
        <v>970</v>
      </c>
      <c r="B743" s="53" t="s">
        <v>971</v>
      </c>
      <c r="C743" s="56" t="s">
        <v>597</v>
      </c>
      <c r="D743" s="56" t="s">
        <v>585</v>
      </c>
      <c r="E743" s="48">
        <f>(1-'Entrada de Dados'!$B$5)*H743</f>
        <v>388.25191999999998</v>
      </c>
      <c r="F743" s="48">
        <f>ROUND(E743*D743,2)</f>
        <v>388.25</v>
      </c>
      <c r="H743" s="85">
        <v>435.26</v>
      </c>
    </row>
    <row r="744" spans="1:8">
      <c r="A744" s="304" t="s">
        <v>69</v>
      </c>
      <c r="B744" s="305"/>
      <c r="C744" s="305"/>
      <c r="D744" s="306"/>
      <c r="E744" s="58"/>
      <c r="F744" s="48">
        <f>SUM(F740:F742)</f>
        <v>32.049999999999997</v>
      </c>
    </row>
    <row r="745" spans="1:8">
      <c r="A745" s="304" t="s">
        <v>70</v>
      </c>
      <c r="B745" s="305"/>
      <c r="C745" s="305"/>
      <c r="D745" s="306"/>
      <c r="E745" s="58"/>
      <c r="F745" s="48">
        <f>SUM(F739:F743)-F744</f>
        <v>390.33</v>
      </c>
    </row>
    <row r="746" spans="1:8">
      <c r="A746" s="304" t="s">
        <v>71</v>
      </c>
      <c r="B746" s="305"/>
      <c r="C746" s="305"/>
      <c r="D746" s="306"/>
      <c r="E746" s="58"/>
      <c r="F746" s="48">
        <f>F745+F744</f>
        <v>422.38</v>
      </c>
      <c r="G746" s="134">
        <v>473.53</v>
      </c>
      <c r="H746" s="145">
        <f>G746-F746</f>
        <v>51.149999999999977</v>
      </c>
    </row>
    <row r="749" spans="1:8" ht="38.25">
      <c r="A749" s="50" t="s">
        <v>972</v>
      </c>
      <c r="B749" s="49" t="s">
        <v>973</v>
      </c>
      <c r="C749" s="50" t="s">
        <v>579</v>
      </c>
      <c r="D749" s="51"/>
    </row>
    <row r="750" spans="1:8">
      <c r="A750" s="45" t="s">
        <v>64</v>
      </c>
      <c r="B750" s="72" t="s">
        <v>65</v>
      </c>
      <c r="C750" s="45" t="s">
        <v>35</v>
      </c>
      <c r="D750" s="45" t="s">
        <v>66</v>
      </c>
      <c r="E750" s="45" t="s">
        <v>67</v>
      </c>
      <c r="F750" s="45" t="s">
        <v>68</v>
      </c>
    </row>
    <row r="751" spans="1:8">
      <c r="A751" s="54">
        <v>88309</v>
      </c>
      <c r="B751" s="52" t="s">
        <v>76</v>
      </c>
      <c r="C751" s="54" t="s">
        <v>62</v>
      </c>
      <c r="D751" s="54">
        <v>1</v>
      </c>
      <c r="E751" s="48">
        <f>(1-'Entrada de Dados'!$B$5)*H751</f>
        <v>10.32044</v>
      </c>
      <c r="F751" s="48">
        <f>ROUND(E751*D751,2)</f>
        <v>10.32</v>
      </c>
      <c r="H751" s="85">
        <v>11.57</v>
      </c>
    </row>
    <row r="752" spans="1:8">
      <c r="A752" s="54">
        <v>88316</v>
      </c>
      <c r="B752" s="52" t="s">
        <v>61</v>
      </c>
      <c r="C752" s="54" t="s">
        <v>62</v>
      </c>
      <c r="D752" s="170">
        <v>1.0992366412213723</v>
      </c>
      <c r="E752" s="48">
        <f>(1-'Entrada de Dados'!$B$5)*H752</f>
        <v>8.1796400000000009</v>
      </c>
      <c r="F752" s="48">
        <f>ROUND(E752*D752,2)</f>
        <v>8.99</v>
      </c>
      <c r="H752" s="85">
        <v>9.17</v>
      </c>
    </row>
    <row r="753" spans="1:8">
      <c r="A753" s="54">
        <v>367</v>
      </c>
      <c r="B753" s="52" t="s">
        <v>79</v>
      </c>
      <c r="C753" s="54" t="s">
        <v>80</v>
      </c>
      <c r="D753" s="54" t="s">
        <v>296</v>
      </c>
      <c r="E753" s="48">
        <f>(1-'Entrada de Dados'!$B$5)*H753</f>
        <v>49.06</v>
      </c>
      <c r="F753" s="48">
        <f>ROUND(E753*D753,2)</f>
        <v>0.25</v>
      </c>
      <c r="H753" s="85">
        <v>55</v>
      </c>
    </row>
    <row r="754" spans="1:8" ht="25.5">
      <c r="A754" s="56" t="s">
        <v>974</v>
      </c>
      <c r="B754" s="53" t="s">
        <v>975</v>
      </c>
      <c r="C754" s="56" t="s">
        <v>597</v>
      </c>
      <c r="D754" s="56" t="s">
        <v>908</v>
      </c>
      <c r="E754" s="48">
        <f>(1-'Entrada de Dados'!$B$5)*H754</f>
        <v>308.02544</v>
      </c>
      <c r="F754" s="48">
        <f>ROUND(E754*D754,2)</f>
        <v>338.83</v>
      </c>
      <c r="H754" s="85">
        <v>345.32</v>
      </c>
    </row>
    <row r="755" spans="1:8">
      <c r="A755" s="54">
        <v>1379</v>
      </c>
      <c r="B755" s="52" t="s">
        <v>87</v>
      </c>
      <c r="C755" s="54" t="s">
        <v>88</v>
      </c>
      <c r="D755" s="54" t="s">
        <v>297</v>
      </c>
      <c r="E755" s="48">
        <f>(1-'Entrada de Dados'!$B$5)*H755</f>
        <v>0.41032000000000002</v>
      </c>
      <c r="F755" s="48">
        <f>ROUND(E755*D755,2)</f>
        <v>0.87</v>
      </c>
      <c r="H755" s="85">
        <v>0.46</v>
      </c>
    </row>
    <row r="756" spans="1:8">
      <c r="A756" s="304" t="s">
        <v>69</v>
      </c>
      <c r="B756" s="305"/>
      <c r="C756" s="305"/>
      <c r="D756" s="306"/>
      <c r="E756" s="58"/>
      <c r="F756" s="48">
        <f>SUM(F751:F752)</f>
        <v>19.310000000000002</v>
      </c>
    </row>
    <row r="757" spans="1:8">
      <c r="A757" s="304" t="s">
        <v>70</v>
      </c>
      <c r="B757" s="305"/>
      <c r="C757" s="305"/>
      <c r="D757" s="306"/>
      <c r="E757" s="58"/>
      <c r="F757" s="48">
        <f>SUM(F753:F755)</f>
        <v>339.95</v>
      </c>
      <c r="H757" s="145">
        <f>H758/H752</f>
        <v>4.7437295528898584</v>
      </c>
    </row>
    <row r="758" spans="1:8">
      <c r="A758" s="304" t="s">
        <v>71</v>
      </c>
      <c r="B758" s="305"/>
      <c r="C758" s="305"/>
      <c r="D758" s="306"/>
      <c r="E758" s="58"/>
      <c r="F758" s="48">
        <f>F757+F756</f>
        <v>359.26</v>
      </c>
      <c r="G758" s="134">
        <v>402.76</v>
      </c>
      <c r="H758" s="145">
        <f>G758-F758</f>
        <v>43.5</v>
      </c>
    </row>
    <row r="761" spans="1:8" ht="25.5">
      <c r="A761" s="50" t="s">
        <v>969</v>
      </c>
      <c r="B761" s="49" t="s">
        <v>295</v>
      </c>
      <c r="C761" s="50" t="s">
        <v>579</v>
      </c>
      <c r="D761" s="51"/>
    </row>
    <row r="762" spans="1:8">
      <c r="A762" s="45" t="s">
        <v>64</v>
      </c>
      <c r="B762" s="72" t="s">
        <v>65</v>
      </c>
      <c r="C762" s="45" t="s">
        <v>35</v>
      </c>
      <c r="D762" s="45" t="s">
        <v>66</v>
      </c>
      <c r="E762" s="45" t="s">
        <v>67</v>
      </c>
      <c r="F762" s="45" t="s">
        <v>68</v>
      </c>
    </row>
    <row r="763" spans="1:8" ht="38.25">
      <c r="A763" s="56" t="s">
        <v>600</v>
      </c>
      <c r="B763" s="53" t="s">
        <v>601</v>
      </c>
      <c r="C763" s="56" t="s">
        <v>592</v>
      </c>
      <c r="D763" s="56" t="s">
        <v>955</v>
      </c>
      <c r="E763" s="48">
        <f>(1-'Entrada de Dados'!$B$5)*H763</f>
        <v>346.61336</v>
      </c>
      <c r="F763" s="48">
        <f>ROUND(E763*D763,2)</f>
        <v>2.08</v>
      </c>
      <c r="H763" s="85">
        <v>388.58</v>
      </c>
    </row>
    <row r="764" spans="1:8">
      <c r="A764" s="54">
        <v>88309</v>
      </c>
      <c r="B764" s="52" t="s">
        <v>76</v>
      </c>
      <c r="C764" s="54" t="s">
        <v>62</v>
      </c>
      <c r="D764" s="54" t="s">
        <v>232</v>
      </c>
      <c r="E764" s="48">
        <f>(1-'Entrada de Dados'!$B$5)*H764</f>
        <v>10.32044</v>
      </c>
      <c r="F764" s="48">
        <f>ROUND(E764*D764,2)</f>
        <v>5.16</v>
      </c>
      <c r="H764" s="85">
        <v>11.57</v>
      </c>
    </row>
    <row r="765" spans="1:8">
      <c r="A765" s="54">
        <v>88315</v>
      </c>
      <c r="B765" s="52" t="s">
        <v>287</v>
      </c>
      <c r="C765" s="54" t="s">
        <v>62</v>
      </c>
      <c r="D765" s="54" t="s">
        <v>199</v>
      </c>
      <c r="E765" s="48">
        <f>(1-'Entrada de Dados'!$B$5)*H765</f>
        <v>10.32044</v>
      </c>
      <c r="F765" s="48">
        <f>ROUND(E765*D765,2)</f>
        <v>11.35</v>
      </c>
      <c r="H765" s="85">
        <v>11.57</v>
      </c>
    </row>
    <row r="766" spans="1:8">
      <c r="A766" s="54">
        <v>88316</v>
      </c>
      <c r="B766" s="52" t="s">
        <v>61</v>
      </c>
      <c r="C766" s="54" t="s">
        <v>62</v>
      </c>
      <c r="D766" s="54" t="s">
        <v>78</v>
      </c>
      <c r="E766" s="48">
        <f>(1-'Entrada de Dados'!$B$5)*H766</f>
        <v>8.1796400000000009</v>
      </c>
      <c r="F766" s="48">
        <f>ROUND(E766*D766,2)</f>
        <v>15.54</v>
      </c>
      <c r="H766" s="85">
        <v>9.17</v>
      </c>
    </row>
    <row r="767" spans="1:8" ht="51">
      <c r="A767" s="56" t="s">
        <v>970</v>
      </c>
      <c r="B767" s="53" t="s">
        <v>971</v>
      </c>
      <c r="C767" s="56" t="s">
        <v>597</v>
      </c>
      <c r="D767" s="56" t="s">
        <v>585</v>
      </c>
      <c r="E767" s="48">
        <f>(1-'Entrada de Dados'!$B$5)*H767</f>
        <v>388.25191999999998</v>
      </c>
      <c r="F767" s="48">
        <f>ROUND(E767*D767,2)</f>
        <v>388.25</v>
      </c>
      <c r="H767" s="85">
        <v>435.26</v>
      </c>
    </row>
    <row r="768" spans="1:8">
      <c r="A768" s="304" t="s">
        <v>69</v>
      </c>
      <c r="B768" s="305"/>
      <c r="C768" s="305"/>
      <c r="D768" s="306"/>
      <c r="E768" s="58"/>
      <c r="F768" s="48">
        <f>SUM(F764:F766)</f>
        <v>32.049999999999997</v>
      </c>
    </row>
    <row r="769" spans="1:8">
      <c r="A769" s="304" t="s">
        <v>70</v>
      </c>
      <c r="B769" s="305"/>
      <c r="C769" s="305"/>
      <c r="D769" s="306"/>
      <c r="E769" s="58"/>
      <c r="F769" s="48">
        <f>SUM(F763:F767)-F768</f>
        <v>390.33</v>
      </c>
    </row>
    <row r="770" spans="1:8">
      <c r="A770" s="304" t="s">
        <v>71</v>
      </c>
      <c r="B770" s="305"/>
      <c r="C770" s="305"/>
      <c r="D770" s="306"/>
      <c r="E770" s="58"/>
      <c r="F770" s="48">
        <f>F769+F768</f>
        <v>422.38</v>
      </c>
      <c r="G770" s="134">
        <v>473.53</v>
      </c>
      <c r="H770" s="145">
        <f>G770-F770</f>
        <v>51.149999999999977</v>
      </c>
    </row>
    <row r="772" spans="1:8" ht="13.5" thickBot="1"/>
    <row r="773" spans="1:8">
      <c r="A773" s="310" t="s">
        <v>47</v>
      </c>
      <c r="B773" s="312" t="e">
        <f>#REF!</f>
        <v>#REF!</v>
      </c>
      <c r="C773" s="313"/>
      <c r="D773" s="313"/>
      <c r="E773" s="313"/>
      <c r="F773" s="314"/>
    </row>
    <row r="774" spans="1:8" ht="13.5" thickBot="1">
      <c r="A774" s="311"/>
      <c r="B774" s="315"/>
      <c r="C774" s="316"/>
      <c r="D774" s="316"/>
      <c r="E774" s="316"/>
      <c r="F774" s="317"/>
    </row>
    <row r="777" spans="1:8" ht="38.25">
      <c r="A777" s="50" t="s">
        <v>976</v>
      </c>
      <c r="B777" s="49" t="s">
        <v>977</v>
      </c>
      <c r="C777" s="50" t="s">
        <v>579</v>
      </c>
      <c r="D777" s="51"/>
    </row>
    <row r="778" spans="1:8">
      <c r="A778" s="45" t="s">
        <v>64</v>
      </c>
      <c r="B778" s="72" t="s">
        <v>65</v>
      </c>
      <c r="C778" s="45" t="s">
        <v>35</v>
      </c>
      <c r="D778" s="45" t="s">
        <v>66</v>
      </c>
      <c r="E778" s="45" t="s">
        <v>67</v>
      </c>
      <c r="F778" s="45" t="s">
        <v>68</v>
      </c>
    </row>
    <row r="779" spans="1:8">
      <c r="A779" s="54">
        <v>88269</v>
      </c>
      <c r="B779" s="52" t="s">
        <v>298</v>
      </c>
      <c r="C779" s="54" t="s">
        <v>62</v>
      </c>
      <c r="D779" s="54" t="s">
        <v>232</v>
      </c>
      <c r="E779" s="48">
        <f>(1-'Entrada de Dados'!$B$5)*H779</f>
        <v>9.3303200000000004</v>
      </c>
      <c r="F779" s="48">
        <f>ROUND(E779*D779,2)</f>
        <v>4.67</v>
      </c>
      <c r="H779" s="85">
        <v>10.46</v>
      </c>
    </row>
    <row r="780" spans="1:8">
      <c r="A780" s="54">
        <v>88316</v>
      </c>
      <c r="B780" s="52" t="s">
        <v>61</v>
      </c>
      <c r="C780" s="54" t="s">
        <v>62</v>
      </c>
      <c r="D780" s="54" t="s">
        <v>232</v>
      </c>
      <c r="E780" s="48">
        <f>(1-'Entrada de Dados'!$B$5)*H780</f>
        <v>8.1796400000000009</v>
      </c>
      <c r="F780" s="48">
        <f>ROUND(E780*D780,2)</f>
        <v>4.09</v>
      </c>
      <c r="H780" s="85">
        <v>9.17</v>
      </c>
    </row>
    <row r="781" spans="1:8">
      <c r="A781" s="54">
        <v>345</v>
      </c>
      <c r="B781" s="52" t="s">
        <v>299</v>
      </c>
      <c r="C781" s="54" t="s">
        <v>88</v>
      </c>
      <c r="D781" s="54" t="s">
        <v>188</v>
      </c>
      <c r="E781" s="48">
        <f>(1-'Entrada de Dados'!$B$5)*H781</f>
        <v>12.96968</v>
      </c>
      <c r="F781" s="48">
        <f>ROUND(E781*D781,2)</f>
        <v>1.3</v>
      </c>
      <c r="H781" s="85">
        <v>14.54</v>
      </c>
    </row>
    <row r="782" spans="1:8">
      <c r="A782" s="54">
        <v>3315</v>
      </c>
      <c r="B782" s="52" t="s">
        <v>300</v>
      </c>
      <c r="C782" s="54" t="s">
        <v>88</v>
      </c>
      <c r="D782" s="54" t="s">
        <v>301</v>
      </c>
      <c r="E782" s="48">
        <f>(1-'Entrada de Dados'!$B$5)*H782</f>
        <v>0.29436000000000001</v>
      </c>
      <c r="F782" s="48">
        <f>ROUND(E782*D782,2)</f>
        <v>0.44</v>
      </c>
      <c r="H782" s="85">
        <v>0.33</v>
      </c>
    </row>
    <row r="783" spans="1:8" ht="38.25">
      <c r="A783" s="56" t="s">
        <v>978</v>
      </c>
      <c r="B783" s="53" t="s">
        <v>979</v>
      </c>
      <c r="C783" s="56" t="s">
        <v>597</v>
      </c>
      <c r="D783" s="156">
        <v>1.0985915492957747</v>
      </c>
      <c r="E783" s="48">
        <f>(1-'Entrada de Dados'!$B$5)*H783</f>
        <v>5.6998799999999994</v>
      </c>
      <c r="F783" s="48">
        <f>ROUND(E783*D783,2)</f>
        <v>6.26</v>
      </c>
      <c r="H783" s="85">
        <v>6.39</v>
      </c>
    </row>
    <row r="784" spans="1:8">
      <c r="A784" s="304" t="s">
        <v>69</v>
      </c>
      <c r="B784" s="305"/>
      <c r="C784" s="305"/>
      <c r="D784" s="306"/>
      <c r="E784" s="58"/>
      <c r="F784" s="48">
        <f>SUM(F779:F780)</f>
        <v>8.76</v>
      </c>
    </row>
    <row r="785" spans="1:8">
      <c r="A785" s="304" t="s">
        <v>70</v>
      </c>
      <c r="B785" s="305"/>
      <c r="C785" s="305"/>
      <c r="D785" s="306"/>
      <c r="E785" s="58"/>
      <c r="F785" s="48">
        <f>SUM(F781:F783)</f>
        <v>8</v>
      </c>
      <c r="H785" s="145">
        <f>H786/H783</f>
        <v>0.31768388106416295</v>
      </c>
    </row>
    <row r="786" spans="1:8">
      <c r="A786" s="304" t="s">
        <v>71</v>
      </c>
      <c r="B786" s="305"/>
      <c r="C786" s="305"/>
      <c r="D786" s="306"/>
      <c r="E786" s="58"/>
      <c r="F786" s="48">
        <f>F785+F784</f>
        <v>16.759999999999998</v>
      </c>
      <c r="G786" s="128">
        <v>18.79</v>
      </c>
      <c r="H786" s="145">
        <f>G786-F786</f>
        <v>2.0300000000000011</v>
      </c>
    </row>
    <row r="789" spans="1:8">
      <c r="A789" s="50"/>
      <c r="B789" s="49" t="e">
        <f>#REF!</f>
        <v>#REF!</v>
      </c>
      <c r="C789" s="50" t="s">
        <v>34</v>
      </c>
      <c r="D789" s="51"/>
    </row>
    <row r="790" spans="1:8">
      <c r="A790" s="45" t="s">
        <v>64</v>
      </c>
      <c r="B790" s="72" t="s">
        <v>65</v>
      </c>
      <c r="C790" s="45" t="s">
        <v>35</v>
      </c>
      <c r="D790" s="45" t="s">
        <v>66</v>
      </c>
      <c r="E790" s="45" t="s">
        <v>67</v>
      </c>
      <c r="F790" s="45" t="s">
        <v>68</v>
      </c>
    </row>
    <row r="791" spans="1:8">
      <c r="A791" s="54">
        <v>88269</v>
      </c>
      <c r="B791" s="52" t="s">
        <v>298</v>
      </c>
      <c r="C791" s="54" t="s">
        <v>62</v>
      </c>
      <c r="D791" s="54">
        <v>0.1</v>
      </c>
      <c r="E791" s="48">
        <f>(1-'Entrada de Dados'!$B$5)*H791</f>
        <v>9.3303200000000004</v>
      </c>
      <c r="F791" s="48">
        <f>ROUND(E791*D791,2)</f>
        <v>0.93</v>
      </c>
      <c r="H791" s="85">
        <v>10.46</v>
      </c>
    </row>
    <row r="792" spans="1:8">
      <c r="A792" s="54">
        <v>88316</v>
      </c>
      <c r="B792" s="52" t="s">
        <v>61</v>
      </c>
      <c r="C792" s="54" t="s">
        <v>62</v>
      </c>
      <c r="D792" s="54">
        <v>0.1</v>
      </c>
      <c r="E792" s="48">
        <f>(1-'Entrada de Dados'!$B$5)*H792</f>
        <v>8.1796400000000009</v>
      </c>
      <c r="F792" s="48">
        <f>ROUND(E792*D792,2)</f>
        <v>0.82</v>
      </c>
      <c r="H792" s="85">
        <v>9.17</v>
      </c>
    </row>
    <row r="793" spans="1:8">
      <c r="A793" s="56"/>
      <c r="B793" s="53" t="s">
        <v>19</v>
      </c>
      <c r="C793" s="56" t="s">
        <v>34</v>
      </c>
      <c r="D793" s="56">
        <v>1</v>
      </c>
      <c r="E793" s="48">
        <f>(1-'Entrada de Dados'!$B$5)*H793</f>
        <v>2.5065200000000001</v>
      </c>
      <c r="F793" s="48">
        <f>ROUND(E793*D793,2)</f>
        <v>2.5099999999999998</v>
      </c>
      <c r="H793" s="85">
        <v>2.81</v>
      </c>
    </row>
    <row r="794" spans="1:8">
      <c r="A794" s="304" t="s">
        <v>69</v>
      </c>
      <c r="B794" s="305"/>
      <c r="C794" s="305"/>
      <c r="D794" s="306"/>
      <c r="E794" s="58"/>
      <c r="F794" s="48">
        <f>SUM(F791:F792)</f>
        <v>1.75</v>
      </c>
    </row>
    <row r="795" spans="1:8">
      <c r="A795" s="304" t="s">
        <v>70</v>
      </c>
      <c r="B795" s="305"/>
      <c r="C795" s="305"/>
      <c r="D795" s="306"/>
      <c r="E795" s="58"/>
      <c r="F795" s="48">
        <f>F793</f>
        <v>2.5099999999999998</v>
      </c>
    </row>
    <row r="796" spans="1:8">
      <c r="A796" s="304" t="s">
        <v>71</v>
      </c>
      <c r="B796" s="305"/>
      <c r="C796" s="305"/>
      <c r="D796" s="306"/>
      <c r="E796" s="58"/>
      <c r="F796" s="48">
        <f>F795+F794</f>
        <v>4.26</v>
      </c>
      <c r="G796" s="130">
        <v>4.78</v>
      </c>
      <c r="H796" s="145">
        <f>G796-F796</f>
        <v>0.52000000000000046</v>
      </c>
    </row>
    <row r="798" spans="1:8" ht="13.5" thickBot="1"/>
    <row r="799" spans="1:8">
      <c r="A799" s="310" t="s">
        <v>48</v>
      </c>
      <c r="B799" s="312" t="e">
        <f>#REF!</f>
        <v>#REF!</v>
      </c>
      <c r="C799" s="313"/>
      <c r="D799" s="313"/>
      <c r="E799" s="313"/>
      <c r="F799" s="314"/>
    </row>
    <row r="800" spans="1:8" ht="13.5" thickBot="1">
      <c r="A800" s="311"/>
      <c r="B800" s="315"/>
      <c r="C800" s="316"/>
      <c r="D800" s="316"/>
      <c r="E800" s="316"/>
      <c r="F800" s="317"/>
    </row>
    <row r="803" spans="1:8" ht="25.5">
      <c r="A803" s="165" t="s">
        <v>156</v>
      </c>
      <c r="B803" s="135" t="s">
        <v>302</v>
      </c>
      <c r="C803" s="50" t="s">
        <v>602</v>
      </c>
      <c r="D803" s="51"/>
    </row>
    <row r="804" spans="1:8">
      <c r="A804" s="45" t="s">
        <v>64</v>
      </c>
      <c r="B804" s="72" t="s">
        <v>65</v>
      </c>
      <c r="C804" s="45" t="s">
        <v>35</v>
      </c>
      <c r="D804" s="45" t="s">
        <v>66</v>
      </c>
      <c r="E804" s="45" t="s">
        <v>67</v>
      </c>
      <c r="F804" s="45" t="s">
        <v>68</v>
      </c>
    </row>
    <row r="805" spans="1:8" ht="38.25">
      <c r="A805" s="56" t="s">
        <v>603</v>
      </c>
      <c r="B805" s="53" t="s">
        <v>604</v>
      </c>
      <c r="C805" s="56" t="s">
        <v>592</v>
      </c>
      <c r="D805" s="155">
        <v>2.6148867313915852E-3</v>
      </c>
      <c r="E805" s="48">
        <f>(1-'Entrada de Dados'!$B$5)*H805</f>
        <v>344.53500000000003</v>
      </c>
      <c r="F805" s="48">
        <f>ROUND(E805*D805,2)</f>
        <v>0.9</v>
      </c>
      <c r="H805" s="86">
        <v>386.25</v>
      </c>
    </row>
    <row r="806" spans="1:8">
      <c r="A806" s="54">
        <v>88309</v>
      </c>
      <c r="B806" s="52" t="s">
        <v>76</v>
      </c>
      <c r="C806" s="54" t="s">
        <v>62</v>
      </c>
      <c r="D806" s="54">
        <v>0.09</v>
      </c>
      <c r="E806" s="48">
        <f>(1-'Entrada de Dados'!$B$5)*H806</f>
        <v>10.32044</v>
      </c>
      <c r="F806" s="48">
        <f>ROUND(E806*D806,2)</f>
        <v>0.93</v>
      </c>
      <c r="H806" s="86">
        <v>11.57</v>
      </c>
    </row>
    <row r="807" spans="1:8">
      <c r="A807" s="54">
        <v>88316</v>
      </c>
      <c r="B807" s="52" t="s">
        <v>61</v>
      </c>
      <c r="C807" s="54" t="s">
        <v>62</v>
      </c>
      <c r="D807" s="54">
        <v>0.09</v>
      </c>
      <c r="E807" s="48">
        <f>(1-'Entrada de Dados'!$B$5)*H807</f>
        <v>8.1796400000000009</v>
      </c>
      <c r="F807" s="48">
        <f>ROUND(E807*D807,2)</f>
        <v>0.74</v>
      </c>
      <c r="H807" s="86">
        <v>9.17</v>
      </c>
    </row>
    <row r="808" spans="1:8">
      <c r="A808" s="304" t="s">
        <v>69</v>
      </c>
      <c r="B808" s="305"/>
      <c r="C808" s="305"/>
      <c r="D808" s="306"/>
      <c r="E808" s="58"/>
      <c r="F808" s="48">
        <f>SUM(F806:F807)</f>
        <v>1.67</v>
      </c>
    </row>
    <row r="809" spans="1:8">
      <c r="A809" s="304" t="s">
        <v>70</v>
      </c>
      <c r="B809" s="305"/>
      <c r="C809" s="305"/>
      <c r="D809" s="306"/>
      <c r="E809" s="58"/>
      <c r="F809" s="48">
        <f>F805</f>
        <v>0.9</v>
      </c>
      <c r="H809" s="145">
        <f>H810/H805</f>
        <v>8.0258899676375413E-4</v>
      </c>
    </row>
    <row r="810" spans="1:8">
      <c r="A810" s="304" t="s">
        <v>71</v>
      </c>
      <c r="B810" s="305"/>
      <c r="C810" s="305"/>
      <c r="D810" s="306"/>
      <c r="E810" s="58"/>
      <c r="F810" s="48">
        <f>F809+F808</f>
        <v>2.57</v>
      </c>
      <c r="G810" s="130">
        <v>2.88</v>
      </c>
      <c r="H810" s="145">
        <f>G810-F810</f>
        <v>0.31000000000000005</v>
      </c>
    </row>
    <row r="813" spans="1:8" ht="89.25">
      <c r="A813" s="50" t="s">
        <v>980</v>
      </c>
      <c r="B813" s="49" t="s">
        <v>981</v>
      </c>
      <c r="C813" s="50" t="s">
        <v>579</v>
      </c>
      <c r="D813" s="51"/>
    </row>
    <row r="814" spans="1:8">
      <c r="A814" s="45" t="s">
        <v>64</v>
      </c>
      <c r="B814" s="72" t="s">
        <v>65</v>
      </c>
      <c r="C814" s="45" t="s">
        <v>35</v>
      </c>
      <c r="D814" s="45" t="s">
        <v>66</v>
      </c>
      <c r="E814" s="45" t="s">
        <v>67</v>
      </c>
      <c r="F814" s="45" t="s">
        <v>68</v>
      </c>
    </row>
    <row r="815" spans="1:8" ht="51">
      <c r="A815" s="56" t="s">
        <v>888</v>
      </c>
      <c r="B815" s="53" t="s">
        <v>889</v>
      </c>
      <c r="C815" s="56" t="s">
        <v>592</v>
      </c>
      <c r="D815" s="56" t="s">
        <v>982</v>
      </c>
      <c r="E815" s="48">
        <f>(1-'Entrada de Dados'!$B$5)*H815</f>
        <v>270.60604000000001</v>
      </c>
      <c r="F815" s="48">
        <f>ROUND(E815*D815,2)</f>
        <v>10.17</v>
      </c>
      <c r="H815" s="85">
        <v>303.37</v>
      </c>
    </row>
    <row r="816" spans="1:8">
      <c r="A816" s="54">
        <v>88309</v>
      </c>
      <c r="B816" s="52" t="s">
        <v>76</v>
      </c>
      <c r="C816" s="54" t="s">
        <v>62</v>
      </c>
      <c r="D816" s="54" t="s">
        <v>303</v>
      </c>
      <c r="E816" s="48">
        <f>(1-'Entrada de Dados'!$B$5)*H816</f>
        <v>10.32044</v>
      </c>
      <c r="F816" s="48">
        <f>ROUND(E816*D816,2)</f>
        <v>4.8499999999999996</v>
      </c>
      <c r="H816" s="85">
        <v>11.57</v>
      </c>
    </row>
    <row r="817" spans="1:8">
      <c r="A817" s="54">
        <v>88316</v>
      </c>
      <c r="B817" s="52" t="s">
        <v>61</v>
      </c>
      <c r="C817" s="54" t="s">
        <v>62</v>
      </c>
      <c r="D817" s="54">
        <v>0.17</v>
      </c>
      <c r="E817" s="48">
        <f>(1-'Entrada de Dados'!$B$5)*H817</f>
        <v>8.1796400000000009</v>
      </c>
      <c r="F817" s="48">
        <f>ROUND(E817*D817,2)</f>
        <v>1.39</v>
      </c>
      <c r="H817" s="85">
        <v>9.17</v>
      </c>
    </row>
    <row r="818" spans="1:8">
      <c r="A818" s="304" t="s">
        <v>69</v>
      </c>
      <c r="B818" s="305"/>
      <c r="C818" s="305"/>
      <c r="D818" s="306"/>
      <c r="E818" s="58"/>
      <c r="F818" s="48">
        <f>SUM(F816:F817)</f>
        <v>6.2399999999999993</v>
      </c>
    </row>
    <row r="819" spans="1:8">
      <c r="A819" s="304" t="s">
        <v>70</v>
      </c>
      <c r="B819" s="305"/>
      <c r="C819" s="305"/>
      <c r="D819" s="306"/>
      <c r="E819" s="58"/>
      <c r="F819" s="48">
        <f>F815</f>
        <v>10.17</v>
      </c>
    </row>
    <row r="820" spans="1:8">
      <c r="A820" s="304" t="s">
        <v>71</v>
      </c>
      <c r="B820" s="305"/>
      <c r="C820" s="305"/>
      <c r="D820" s="306"/>
      <c r="E820" s="58"/>
      <c r="F820" s="48">
        <f>F819+F818</f>
        <v>16.41</v>
      </c>
      <c r="G820" s="136">
        <v>18.41</v>
      </c>
    </row>
    <row r="823" spans="1:8" ht="89.25">
      <c r="A823" s="50" t="s">
        <v>983</v>
      </c>
      <c r="B823" s="49" t="s">
        <v>984</v>
      </c>
      <c r="C823" s="50" t="s">
        <v>579</v>
      </c>
      <c r="D823" s="51"/>
    </row>
    <row r="824" spans="1:8">
      <c r="A824" s="45" t="s">
        <v>64</v>
      </c>
      <c r="B824" s="72" t="s">
        <v>65</v>
      </c>
      <c r="C824" s="45" t="s">
        <v>35</v>
      </c>
      <c r="D824" s="45" t="s">
        <v>66</v>
      </c>
      <c r="E824" s="45" t="s">
        <v>67</v>
      </c>
      <c r="F824" s="45" t="s">
        <v>68</v>
      </c>
    </row>
    <row r="825" spans="1:8" ht="51">
      <c r="A825" s="56" t="s">
        <v>888</v>
      </c>
      <c r="B825" s="53" t="s">
        <v>889</v>
      </c>
      <c r="C825" s="56" t="s">
        <v>592</v>
      </c>
      <c r="D825" s="56" t="s">
        <v>982</v>
      </c>
      <c r="E825" s="48">
        <f>(1-'Entrada de Dados'!$B$5)*H825</f>
        <v>270.60604000000001</v>
      </c>
      <c r="F825" s="48">
        <f>ROUND(E825*D825,2)</f>
        <v>10.17</v>
      </c>
      <c r="H825" s="85">
        <v>303.37</v>
      </c>
    </row>
    <row r="826" spans="1:8">
      <c r="A826" s="54">
        <v>88309</v>
      </c>
      <c r="B826" s="52" t="s">
        <v>76</v>
      </c>
      <c r="C826" s="54" t="s">
        <v>62</v>
      </c>
      <c r="D826" s="169">
        <v>0.40881590319792571</v>
      </c>
      <c r="E826" s="48">
        <f>(1-'Entrada de Dados'!$B$5)*H826</f>
        <v>10.32044</v>
      </c>
      <c r="F826" s="48">
        <f>ROUND(E826*D826,2)</f>
        <v>4.22</v>
      </c>
      <c r="H826" s="85">
        <v>11.57</v>
      </c>
    </row>
    <row r="827" spans="1:8">
      <c r="A827" s="54">
        <v>88316</v>
      </c>
      <c r="B827" s="52" t="s">
        <v>61</v>
      </c>
      <c r="C827" s="54" t="s">
        <v>62</v>
      </c>
      <c r="D827" s="54" t="s">
        <v>96</v>
      </c>
      <c r="E827" s="48">
        <f>(1-'Entrada de Dados'!$B$5)*H827</f>
        <v>8.1796400000000009</v>
      </c>
      <c r="F827" s="48">
        <f>ROUND(E827*D827,2)</f>
        <v>1.23</v>
      </c>
      <c r="H827" s="85">
        <v>9.17</v>
      </c>
    </row>
    <row r="828" spans="1:8">
      <c r="A828" s="304" t="s">
        <v>69</v>
      </c>
      <c r="B828" s="305"/>
      <c r="C828" s="305"/>
      <c r="D828" s="306"/>
      <c r="E828" s="58"/>
      <c r="F828" s="48">
        <f>SUM(F826:F827)</f>
        <v>5.4499999999999993</v>
      </c>
    </row>
    <row r="829" spans="1:8">
      <c r="A829" s="304" t="s">
        <v>70</v>
      </c>
      <c r="B829" s="305"/>
      <c r="C829" s="305"/>
      <c r="D829" s="306"/>
      <c r="E829" s="58"/>
      <c r="F829" s="48">
        <f>F825</f>
        <v>10.17</v>
      </c>
      <c r="H829" s="145">
        <f>H830/H826</f>
        <v>0.16421780466724289</v>
      </c>
    </row>
    <row r="830" spans="1:8">
      <c r="A830" s="304" t="s">
        <v>71</v>
      </c>
      <c r="B830" s="305"/>
      <c r="C830" s="305"/>
      <c r="D830" s="306"/>
      <c r="E830" s="58"/>
      <c r="F830" s="48">
        <f>F829+F828</f>
        <v>15.62</v>
      </c>
      <c r="G830" s="136">
        <v>17.52</v>
      </c>
      <c r="H830" s="145">
        <f>G830-F830</f>
        <v>1.9000000000000004</v>
      </c>
    </row>
    <row r="833" spans="1:8" ht="63.75">
      <c r="A833" s="50" t="s">
        <v>985</v>
      </c>
      <c r="B833" s="49" t="s">
        <v>986</v>
      </c>
      <c r="C833" s="50" t="s">
        <v>579</v>
      </c>
      <c r="D833" s="51"/>
    </row>
    <row r="834" spans="1:8">
      <c r="A834" s="45" t="s">
        <v>64</v>
      </c>
      <c r="B834" s="72" t="s">
        <v>65</v>
      </c>
      <c r="C834" s="45" t="s">
        <v>35</v>
      </c>
      <c r="D834" s="45" t="s">
        <v>66</v>
      </c>
      <c r="E834" s="45" t="s">
        <v>67</v>
      </c>
      <c r="F834" s="45" t="s">
        <v>68</v>
      </c>
    </row>
    <row r="835" spans="1:8" ht="51">
      <c r="A835" s="56" t="s">
        <v>888</v>
      </c>
      <c r="B835" s="53" t="s">
        <v>889</v>
      </c>
      <c r="C835" s="56" t="s">
        <v>592</v>
      </c>
      <c r="D835" s="56" t="s">
        <v>982</v>
      </c>
      <c r="E835" s="48">
        <f>(1-'Entrada de Dados'!$B$5)*H835</f>
        <v>270.60604000000001</v>
      </c>
      <c r="F835" s="48">
        <f>ROUND(E835*D835,2)</f>
        <v>10.17</v>
      </c>
      <c r="H835" s="85">
        <v>303.37</v>
      </c>
    </row>
    <row r="836" spans="1:8">
      <c r="A836" s="54">
        <v>88309</v>
      </c>
      <c r="B836" s="52" t="s">
        <v>76</v>
      </c>
      <c r="C836" s="54" t="s">
        <v>62</v>
      </c>
      <c r="D836" s="54" t="s">
        <v>304</v>
      </c>
      <c r="E836" s="48">
        <f>(1-'Entrada de Dados'!$B$5)*H836</f>
        <v>10.32044</v>
      </c>
      <c r="F836" s="48">
        <f>ROUND(E836*D836,2)</f>
        <v>5.99</v>
      </c>
      <c r="H836" s="85">
        <v>11.57</v>
      </c>
    </row>
    <row r="837" spans="1:8">
      <c r="A837" s="54">
        <v>88316</v>
      </c>
      <c r="B837" s="52" t="s">
        <v>61</v>
      </c>
      <c r="C837" s="54" t="s">
        <v>62</v>
      </c>
      <c r="D837" s="54" t="s">
        <v>305</v>
      </c>
      <c r="E837" s="48">
        <f>(1-'Entrada de Dados'!$B$5)*H837</f>
        <v>8.1796400000000009</v>
      </c>
      <c r="F837" s="48">
        <f>ROUND(E837*D837,2)</f>
        <v>1.73</v>
      </c>
      <c r="H837" s="85">
        <v>9.17</v>
      </c>
    </row>
    <row r="838" spans="1:8">
      <c r="A838" s="304" t="s">
        <v>69</v>
      </c>
      <c r="B838" s="305"/>
      <c r="C838" s="305"/>
      <c r="D838" s="306"/>
      <c r="E838" s="58"/>
      <c r="F838" s="48">
        <f>SUM(F836:F837)</f>
        <v>7.7200000000000006</v>
      </c>
    </row>
    <row r="839" spans="1:8">
      <c r="A839" s="304" t="s">
        <v>70</v>
      </c>
      <c r="B839" s="305"/>
      <c r="C839" s="305"/>
      <c r="D839" s="306"/>
      <c r="E839" s="58"/>
      <c r="F839" s="48">
        <f>F835</f>
        <v>10.17</v>
      </c>
    </row>
    <row r="840" spans="1:8">
      <c r="A840" s="304" t="s">
        <v>71</v>
      </c>
      <c r="B840" s="305"/>
      <c r="C840" s="305"/>
      <c r="D840" s="306"/>
      <c r="E840" s="58"/>
      <c r="F840" s="48">
        <f>F839+F838</f>
        <v>17.89</v>
      </c>
      <c r="G840" s="136">
        <v>20.05</v>
      </c>
    </row>
    <row r="843" spans="1:8" ht="63.75">
      <c r="A843" s="50" t="s">
        <v>987</v>
      </c>
      <c r="B843" s="49" t="s">
        <v>988</v>
      </c>
      <c r="C843" s="50" t="s">
        <v>579</v>
      </c>
      <c r="D843" s="51"/>
    </row>
    <row r="844" spans="1:8">
      <c r="A844" s="45" t="s">
        <v>64</v>
      </c>
      <c r="B844" s="72" t="s">
        <v>65</v>
      </c>
      <c r="C844" s="45" t="s">
        <v>35</v>
      </c>
      <c r="D844" s="45" t="s">
        <v>66</v>
      </c>
      <c r="E844" s="45" t="s">
        <v>67</v>
      </c>
      <c r="F844" s="45" t="s">
        <v>68</v>
      </c>
    </row>
    <row r="845" spans="1:8" ht="51">
      <c r="A845" s="56" t="s">
        <v>880</v>
      </c>
      <c r="B845" s="53" t="s">
        <v>881</v>
      </c>
      <c r="C845" s="56" t="s">
        <v>592</v>
      </c>
      <c r="D845" s="56" t="s">
        <v>982</v>
      </c>
      <c r="E845" s="48">
        <f>(1-'Entrada de Dados'!$B$5)*H845</f>
        <v>313.43096000000003</v>
      </c>
      <c r="F845" s="48">
        <f>ROUND(E845*D845,2)</f>
        <v>11.79</v>
      </c>
      <c r="H845" s="85">
        <v>351.38</v>
      </c>
    </row>
    <row r="846" spans="1:8">
      <c r="A846" s="54">
        <v>88309</v>
      </c>
      <c r="B846" s="52" t="s">
        <v>76</v>
      </c>
      <c r="C846" s="54" t="s">
        <v>62</v>
      </c>
      <c r="D846" s="54" t="s">
        <v>306</v>
      </c>
      <c r="E846" s="48">
        <f>(1-'Entrada de Dados'!$B$5)*H846</f>
        <v>10.32044</v>
      </c>
      <c r="F846" s="48">
        <f>ROUND(E846*D846,2)</f>
        <v>4.4400000000000004</v>
      </c>
      <c r="H846" s="85">
        <v>11.57</v>
      </c>
    </row>
    <row r="847" spans="1:8">
      <c r="A847" s="54">
        <v>88316</v>
      </c>
      <c r="B847" s="52" t="s">
        <v>61</v>
      </c>
      <c r="C847" s="54" t="s">
        <v>62</v>
      </c>
      <c r="D847" s="54">
        <v>0.157</v>
      </c>
      <c r="E847" s="48">
        <f>(1-'Entrada de Dados'!$B$5)*H847</f>
        <v>8.1796400000000009</v>
      </c>
      <c r="F847" s="48">
        <f>ROUND(E847*D847,2)</f>
        <v>1.28</v>
      </c>
      <c r="H847" s="85">
        <v>9.17</v>
      </c>
    </row>
    <row r="848" spans="1:8">
      <c r="A848" s="304" t="s">
        <v>69</v>
      </c>
      <c r="B848" s="305"/>
      <c r="C848" s="305"/>
      <c r="D848" s="306"/>
      <c r="E848" s="58"/>
      <c r="F848" s="48">
        <f>SUM(F846:F847)</f>
        <v>5.7200000000000006</v>
      </c>
    </row>
    <row r="849" spans="1:8">
      <c r="A849" s="304" t="s">
        <v>70</v>
      </c>
      <c r="B849" s="305"/>
      <c r="C849" s="305"/>
      <c r="D849" s="306"/>
      <c r="E849" s="58"/>
      <c r="F849" s="48">
        <f>F845</f>
        <v>11.79</v>
      </c>
    </row>
    <row r="850" spans="1:8">
      <c r="A850" s="304" t="s">
        <v>71</v>
      </c>
      <c r="B850" s="305"/>
      <c r="C850" s="305"/>
      <c r="D850" s="306"/>
      <c r="E850" s="58"/>
      <c r="F850" s="48">
        <f>F849+F848</f>
        <v>17.509999999999998</v>
      </c>
      <c r="G850" s="136">
        <v>19.63</v>
      </c>
    </row>
    <row r="853" spans="1:8" ht="63.75">
      <c r="A853" s="50" t="s">
        <v>989</v>
      </c>
      <c r="B853" s="49" t="s">
        <v>990</v>
      </c>
      <c r="C853" s="50" t="s">
        <v>579</v>
      </c>
      <c r="D853" s="51"/>
    </row>
    <row r="854" spans="1:8">
      <c r="A854" s="45" t="s">
        <v>64</v>
      </c>
      <c r="B854" s="72" t="s">
        <v>65</v>
      </c>
      <c r="C854" s="45" t="s">
        <v>35</v>
      </c>
      <c r="D854" s="45" t="s">
        <v>66</v>
      </c>
      <c r="E854" s="45" t="s">
        <v>67</v>
      </c>
      <c r="F854" s="45" t="s">
        <v>68</v>
      </c>
    </row>
    <row r="855" spans="1:8" ht="51">
      <c r="A855" s="56" t="s">
        <v>888</v>
      </c>
      <c r="B855" s="53" t="s">
        <v>889</v>
      </c>
      <c r="C855" s="56" t="s">
        <v>592</v>
      </c>
      <c r="D855" s="56" t="s">
        <v>982</v>
      </c>
      <c r="E855" s="48">
        <f>(1-'Entrada de Dados'!$B$5)*H855</f>
        <v>270.60604000000001</v>
      </c>
      <c r="F855" s="48">
        <f>ROUND(E855*D855,2)</f>
        <v>10.17</v>
      </c>
      <c r="H855" s="85">
        <v>303.37</v>
      </c>
    </row>
    <row r="856" spans="1:8">
      <c r="A856" s="54">
        <v>88309</v>
      </c>
      <c r="B856" s="52" t="s">
        <v>76</v>
      </c>
      <c r="C856" s="54" t="s">
        <v>62</v>
      </c>
      <c r="D856" s="54" t="s">
        <v>307</v>
      </c>
      <c r="E856" s="48">
        <f>(1-'Entrada de Dados'!$B$5)*H856</f>
        <v>10.32044</v>
      </c>
      <c r="F856" s="48">
        <f>ROUND(E856*D856,2)</f>
        <v>3.3</v>
      </c>
      <c r="H856" s="85">
        <v>11.57</v>
      </c>
    </row>
    <row r="857" spans="1:8">
      <c r="A857" s="54">
        <v>88316</v>
      </c>
      <c r="B857" s="52" t="s">
        <v>61</v>
      </c>
      <c r="C857" s="54" t="s">
        <v>62</v>
      </c>
      <c r="D857" s="54" t="s">
        <v>308</v>
      </c>
      <c r="E857" s="48">
        <f>(1-'Entrada de Dados'!$B$5)*H857</f>
        <v>8.1796400000000009</v>
      </c>
      <c r="F857" s="48">
        <f>ROUND(E857*D857,2)</f>
        <v>0.97</v>
      </c>
      <c r="H857" s="85">
        <v>9.17</v>
      </c>
    </row>
    <row r="858" spans="1:8">
      <c r="A858" s="304" t="s">
        <v>69</v>
      </c>
      <c r="B858" s="305"/>
      <c r="C858" s="305"/>
      <c r="D858" s="306"/>
      <c r="E858" s="58"/>
      <c r="F858" s="48">
        <f>SUM(F856:F857)</f>
        <v>4.2699999999999996</v>
      </c>
    </row>
    <row r="859" spans="1:8">
      <c r="A859" s="304" t="s">
        <v>70</v>
      </c>
      <c r="B859" s="305"/>
      <c r="C859" s="305"/>
      <c r="D859" s="306"/>
      <c r="E859" s="58"/>
      <c r="F859" s="48">
        <f>F855</f>
        <v>10.17</v>
      </c>
    </row>
    <row r="860" spans="1:8">
      <c r="A860" s="304" t="s">
        <v>71</v>
      </c>
      <c r="B860" s="305"/>
      <c r="C860" s="305"/>
      <c r="D860" s="306"/>
      <c r="E860" s="58"/>
      <c r="F860" s="48">
        <f>F859+F858</f>
        <v>14.44</v>
      </c>
      <c r="G860" s="136">
        <v>16.190000000000001</v>
      </c>
    </row>
    <row r="863" spans="1:8" ht="38.25">
      <c r="A863" s="50" t="s">
        <v>991</v>
      </c>
      <c r="B863" s="49" t="s">
        <v>992</v>
      </c>
      <c r="C863" s="50" t="s">
        <v>579</v>
      </c>
      <c r="D863" s="51"/>
    </row>
    <row r="864" spans="1:8">
      <c r="A864" s="45" t="s">
        <v>64</v>
      </c>
      <c r="B864" s="72" t="s">
        <v>65</v>
      </c>
      <c r="C864" s="45" t="s">
        <v>35</v>
      </c>
      <c r="D864" s="45" t="s">
        <v>66</v>
      </c>
      <c r="E864" s="45" t="s">
        <v>67</v>
      </c>
      <c r="F864" s="45" t="s">
        <v>68</v>
      </c>
    </row>
    <row r="865" spans="1:8" ht="51">
      <c r="A865" s="56" t="s">
        <v>993</v>
      </c>
      <c r="B865" s="53" t="s">
        <v>994</v>
      </c>
      <c r="C865" s="56" t="s">
        <v>592</v>
      </c>
      <c r="D865" s="56" t="s">
        <v>995</v>
      </c>
      <c r="E865" s="48">
        <f>(1-'Entrada de Dados'!$B$5)*H865</f>
        <v>1517.37228</v>
      </c>
      <c r="F865" s="48">
        <f>ROUND(E865*D865,2)</f>
        <v>2.2599999999999998</v>
      </c>
      <c r="H865" s="85">
        <v>1701.09</v>
      </c>
    </row>
    <row r="866" spans="1:8">
      <c r="A866" s="54">
        <v>88309</v>
      </c>
      <c r="B866" s="52" t="s">
        <v>76</v>
      </c>
      <c r="C866" s="54" t="s">
        <v>62</v>
      </c>
      <c r="D866" s="54" t="s">
        <v>309</v>
      </c>
      <c r="E866" s="48">
        <f>(1-'Entrada de Dados'!$B$5)*H866</f>
        <v>10.32044</v>
      </c>
      <c r="F866" s="48">
        <f>ROUND(E866*D866,2)</f>
        <v>0.39</v>
      </c>
      <c r="H866" s="85">
        <v>11.57</v>
      </c>
    </row>
    <row r="867" spans="1:8">
      <c r="A867" s="54">
        <v>88316</v>
      </c>
      <c r="B867" s="52" t="s">
        <v>61</v>
      </c>
      <c r="C867" s="54" t="s">
        <v>62</v>
      </c>
      <c r="D867" s="54" t="s">
        <v>310</v>
      </c>
      <c r="E867" s="48">
        <f>(1-'Entrada de Dados'!$B$5)*H867</f>
        <v>8.1796400000000009</v>
      </c>
      <c r="F867" s="48">
        <f>ROUND(E867*D867,2)</f>
        <v>0.03</v>
      </c>
      <c r="H867" s="85">
        <v>9.17</v>
      </c>
    </row>
    <row r="868" spans="1:8">
      <c r="A868" s="304" t="s">
        <v>69</v>
      </c>
      <c r="B868" s="305"/>
      <c r="C868" s="305"/>
      <c r="D868" s="306"/>
      <c r="E868" s="58"/>
      <c r="F868" s="48">
        <f>SUM(F866:F867)</f>
        <v>0.42000000000000004</v>
      </c>
    </row>
    <row r="869" spans="1:8">
      <c r="A869" s="304" t="s">
        <v>70</v>
      </c>
      <c r="B869" s="305"/>
      <c r="C869" s="305"/>
      <c r="D869" s="306"/>
      <c r="E869" s="58"/>
      <c r="F869" s="48">
        <f>F865</f>
        <v>2.2599999999999998</v>
      </c>
    </row>
    <row r="870" spans="1:8">
      <c r="A870" s="304" t="s">
        <v>71</v>
      </c>
      <c r="B870" s="305"/>
      <c r="C870" s="305"/>
      <c r="D870" s="306"/>
      <c r="E870" s="58"/>
      <c r="F870" s="48">
        <f>F869+F868</f>
        <v>2.6799999999999997</v>
      </c>
      <c r="G870" s="78">
        <v>3</v>
      </c>
    </row>
    <row r="873" spans="1:8">
      <c r="A873" s="50"/>
      <c r="B873" s="49" t="e">
        <f>#REF!</f>
        <v>#REF!</v>
      </c>
      <c r="C873" s="50" t="s">
        <v>579</v>
      </c>
      <c r="D873" s="51"/>
    </row>
    <row r="874" spans="1:8">
      <c r="A874" s="45" t="s">
        <v>64</v>
      </c>
      <c r="B874" s="72" t="s">
        <v>65</v>
      </c>
      <c r="C874" s="45" t="s">
        <v>35</v>
      </c>
      <c r="D874" s="45" t="s">
        <v>66</v>
      </c>
      <c r="E874" s="45" t="s">
        <v>67</v>
      </c>
      <c r="F874" s="45" t="s">
        <v>68</v>
      </c>
    </row>
    <row r="875" spans="1:8" ht="51">
      <c r="A875" s="56" t="s">
        <v>888</v>
      </c>
      <c r="B875" s="53" t="s">
        <v>889</v>
      </c>
      <c r="C875" s="56" t="s">
        <v>592</v>
      </c>
      <c r="D875" s="56" t="s">
        <v>996</v>
      </c>
      <c r="E875" s="48">
        <f>(1-'Entrada de Dados'!$B$5)*H875</f>
        <v>270.60604000000001</v>
      </c>
      <c r="F875" s="48">
        <f>ROUND(E875*D875,2)</f>
        <v>5.76</v>
      </c>
      <c r="H875" s="85">
        <v>303.37</v>
      </c>
    </row>
    <row r="876" spans="1:8">
      <c r="A876" s="54">
        <v>88309</v>
      </c>
      <c r="B876" s="52" t="s">
        <v>76</v>
      </c>
      <c r="C876" s="54" t="s">
        <v>62</v>
      </c>
      <c r="D876" s="54" t="s">
        <v>311</v>
      </c>
      <c r="E876" s="48">
        <f>(1-'Entrada de Dados'!$B$5)*H876</f>
        <v>10.32044</v>
      </c>
      <c r="F876" s="48">
        <f>ROUND(E876*D876,2)</f>
        <v>2.99</v>
      </c>
      <c r="H876" s="85">
        <v>11.57</v>
      </c>
    </row>
    <row r="877" spans="1:8">
      <c r="A877" s="54">
        <v>88316</v>
      </c>
      <c r="B877" s="52" t="s">
        <v>61</v>
      </c>
      <c r="C877" s="54" t="s">
        <v>62</v>
      </c>
      <c r="D877" s="54">
        <v>0.106</v>
      </c>
      <c r="E877" s="48">
        <f>(1-'Entrada de Dados'!$B$5)*H877</f>
        <v>8.1796400000000009</v>
      </c>
      <c r="F877" s="48">
        <f>ROUND(E877*D877,2)</f>
        <v>0.87</v>
      </c>
      <c r="H877" s="85">
        <v>9.17</v>
      </c>
    </row>
    <row r="878" spans="1:8">
      <c r="A878" s="304" t="s">
        <v>69</v>
      </c>
      <c r="B878" s="305"/>
      <c r="C878" s="305"/>
      <c r="D878" s="306"/>
      <c r="E878" s="58"/>
      <c r="F878" s="48">
        <f>SUM(F876:F877)</f>
        <v>3.8600000000000003</v>
      </c>
    </row>
    <row r="879" spans="1:8">
      <c r="A879" s="304" t="s">
        <v>70</v>
      </c>
      <c r="B879" s="305"/>
      <c r="C879" s="305"/>
      <c r="D879" s="306"/>
      <c r="E879" s="58"/>
      <c r="F879" s="48">
        <f>F875</f>
        <v>5.76</v>
      </c>
    </row>
    <row r="880" spans="1:8">
      <c r="A880" s="304" t="s">
        <v>71</v>
      </c>
      <c r="B880" s="305"/>
      <c r="C880" s="305"/>
      <c r="D880" s="306"/>
      <c r="E880" s="58"/>
      <c r="F880" s="48">
        <f>F879+F878</f>
        <v>9.620000000000001</v>
      </c>
      <c r="G880" s="130">
        <v>10.79</v>
      </c>
    </row>
    <row r="883" spans="1:8" ht="51">
      <c r="A883" s="50" t="s">
        <v>997</v>
      </c>
      <c r="B883" s="49" t="s">
        <v>998</v>
      </c>
      <c r="C883" s="50" t="s">
        <v>579</v>
      </c>
      <c r="D883" s="51"/>
    </row>
    <row r="884" spans="1:8">
      <c r="A884" s="45" t="s">
        <v>64</v>
      </c>
      <c r="B884" s="72" t="s">
        <v>65</v>
      </c>
      <c r="C884" s="45" t="s">
        <v>35</v>
      </c>
      <c r="D884" s="45" t="s">
        <v>66</v>
      </c>
      <c r="E884" s="45" t="s">
        <v>67</v>
      </c>
      <c r="F884" s="45" t="s">
        <v>68</v>
      </c>
    </row>
    <row r="885" spans="1:8">
      <c r="A885" s="54">
        <v>88256</v>
      </c>
      <c r="B885" s="52" t="s">
        <v>312</v>
      </c>
      <c r="C885" s="54" t="s">
        <v>62</v>
      </c>
      <c r="D885" s="54" t="s">
        <v>313</v>
      </c>
      <c r="E885" s="48">
        <f>(1-'Entrada de Dados'!$B$5)*H885</f>
        <v>9.562240000000001</v>
      </c>
      <c r="F885" s="48">
        <f>ROUND(E885*D885,2)</f>
        <v>8.2200000000000006</v>
      </c>
      <c r="H885" s="85">
        <v>10.72</v>
      </c>
    </row>
    <row r="886" spans="1:8">
      <c r="A886" s="54">
        <v>88316</v>
      </c>
      <c r="B886" s="52" t="s">
        <v>61</v>
      </c>
      <c r="C886" s="54" t="s">
        <v>62</v>
      </c>
      <c r="D886" s="54" t="s">
        <v>164</v>
      </c>
      <c r="E886" s="48">
        <f>(1-'Entrada de Dados'!$B$5)*H886</f>
        <v>8.5364400000000007</v>
      </c>
      <c r="F886" s="48">
        <f>ROUND(E886*D886,2)</f>
        <v>3.76</v>
      </c>
      <c r="H886" s="85">
        <v>9.57</v>
      </c>
    </row>
    <row r="887" spans="1:8" ht="38.25">
      <c r="A887" s="56" t="s">
        <v>999</v>
      </c>
      <c r="B887" s="53" t="s">
        <v>1000</v>
      </c>
      <c r="C887" s="56" t="s">
        <v>597</v>
      </c>
      <c r="D887" s="168">
        <v>1.0698808234019501</v>
      </c>
      <c r="E887" s="48">
        <f>(1-'Entrada de Dados'!$B$5)*H887</f>
        <v>16.46632</v>
      </c>
      <c r="F887" s="48">
        <f>ROUND(E887*D887,2)</f>
        <v>17.62</v>
      </c>
      <c r="H887" s="85">
        <v>18.46</v>
      </c>
    </row>
    <row r="888" spans="1:8" ht="25.5">
      <c r="A888" s="56" t="s">
        <v>1001</v>
      </c>
      <c r="B888" s="53" t="s">
        <v>1002</v>
      </c>
      <c r="C888" s="56" t="s">
        <v>877</v>
      </c>
      <c r="D888" s="56" t="s">
        <v>1003</v>
      </c>
      <c r="E888" s="48">
        <f>(1-'Entrada de Dados'!$B$5)*H888</f>
        <v>0.223</v>
      </c>
      <c r="F888" s="48">
        <f>ROUND(E888*D888,2)</f>
        <v>1.08</v>
      </c>
      <c r="H888" s="85">
        <v>0.25</v>
      </c>
    </row>
    <row r="889" spans="1:8">
      <c r="A889" s="54">
        <v>34357</v>
      </c>
      <c r="B889" s="52" t="s">
        <v>314</v>
      </c>
      <c r="C889" s="54" t="s">
        <v>88</v>
      </c>
      <c r="D889" s="54" t="s">
        <v>311</v>
      </c>
      <c r="E889" s="48">
        <f>(1-'Entrada de Dados'!$B$5)*H889</f>
        <v>1.8910400000000001</v>
      </c>
      <c r="F889" s="48">
        <f>ROUND(E889*D889,2)</f>
        <v>0.55000000000000004</v>
      </c>
      <c r="H889" s="85">
        <v>2.12</v>
      </c>
    </row>
    <row r="890" spans="1:8">
      <c r="A890" s="304" t="s">
        <v>69</v>
      </c>
      <c r="B890" s="305"/>
      <c r="C890" s="305"/>
      <c r="D890" s="306"/>
      <c r="E890" s="58"/>
      <c r="F890" s="48">
        <f>SUM(F885:F886)</f>
        <v>11.98</v>
      </c>
      <c r="H890" s="145">
        <f>H892/H887</f>
        <v>0.20476706392199318</v>
      </c>
    </row>
    <row r="891" spans="1:8">
      <c r="A891" s="304" t="s">
        <v>70</v>
      </c>
      <c r="B891" s="305"/>
      <c r="C891" s="305"/>
      <c r="D891" s="306"/>
      <c r="E891" s="58"/>
      <c r="F891" s="48">
        <f>SUM(F887:F889)</f>
        <v>19.250000000000004</v>
      </c>
    </row>
    <row r="892" spans="1:8">
      <c r="A892" s="304" t="s">
        <v>71</v>
      </c>
      <c r="B892" s="305"/>
      <c r="C892" s="305"/>
      <c r="D892" s="306"/>
      <c r="E892" s="58"/>
      <c r="F892" s="48">
        <f>F891+F890</f>
        <v>31.230000000000004</v>
      </c>
      <c r="G892" s="130">
        <v>35.01</v>
      </c>
      <c r="H892" s="145">
        <f>G892-F892</f>
        <v>3.779999999999994</v>
      </c>
    </row>
    <row r="895" spans="1:8" ht="51">
      <c r="A895" s="50" t="s">
        <v>1004</v>
      </c>
      <c r="B895" s="49" t="s">
        <v>1005</v>
      </c>
      <c r="C895" s="50" t="s">
        <v>579</v>
      </c>
      <c r="D895" s="51"/>
    </row>
    <row r="896" spans="1:8">
      <c r="A896" s="45" t="s">
        <v>64</v>
      </c>
      <c r="B896" s="72" t="s">
        <v>65</v>
      </c>
      <c r="C896" s="45" t="s">
        <v>35</v>
      </c>
      <c r="D896" s="45" t="s">
        <v>66</v>
      </c>
      <c r="E896" s="45" t="s">
        <v>67</v>
      </c>
      <c r="F896" s="45" t="s">
        <v>68</v>
      </c>
    </row>
    <row r="897" spans="1:8">
      <c r="A897" s="54">
        <v>88256</v>
      </c>
      <c r="B897" s="52" t="s">
        <v>312</v>
      </c>
      <c r="C897" s="54" t="s">
        <v>62</v>
      </c>
      <c r="D897" s="54" t="s">
        <v>315</v>
      </c>
      <c r="E897" s="48">
        <f>(1-'Entrada de Dados'!$B$5)*H897</f>
        <v>9.562240000000001</v>
      </c>
      <c r="F897" s="48">
        <f>ROUND(E897*D897,2)</f>
        <v>5.83</v>
      </c>
      <c r="H897" s="85">
        <v>10.72</v>
      </c>
    </row>
    <row r="898" spans="1:8">
      <c r="A898" s="54">
        <v>88316</v>
      </c>
      <c r="B898" s="52" t="s">
        <v>61</v>
      </c>
      <c r="C898" s="54" t="s">
        <v>62</v>
      </c>
      <c r="D898" s="54" t="s">
        <v>316</v>
      </c>
      <c r="E898" s="48">
        <f>(1-'Entrada de Dados'!$B$5)*H898</f>
        <v>8.5364400000000007</v>
      </c>
      <c r="F898" s="48">
        <f>ROUND(E898*D898,2)</f>
        <v>2.9</v>
      </c>
      <c r="H898" s="85">
        <v>9.57</v>
      </c>
    </row>
    <row r="899" spans="1:8" ht="38.25">
      <c r="A899" s="56" t="s">
        <v>999</v>
      </c>
      <c r="B899" s="53" t="s">
        <v>1000</v>
      </c>
      <c r="C899" s="56" t="s">
        <v>597</v>
      </c>
      <c r="D899" s="156">
        <v>1.062296858071506</v>
      </c>
      <c r="E899" s="48">
        <f>(1-'Entrada de Dados'!$B$5)*H899</f>
        <v>16.46632</v>
      </c>
      <c r="F899" s="48">
        <f>ROUND(E899*D899,2)</f>
        <v>17.489999999999998</v>
      </c>
      <c r="H899" s="85">
        <v>18.46</v>
      </c>
    </row>
    <row r="900" spans="1:8" ht="25.5">
      <c r="A900" s="56" t="s">
        <v>1001</v>
      </c>
      <c r="B900" s="53" t="s">
        <v>1002</v>
      </c>
      <c r="C900" s="56" t="s">
        <v>877</v>
      </c>
      <c r="D900" s="56" t="s">
        <v>1003</v>
      </c>
      <c r="E900" s="48">
        <f>(1-'Entrada de Dados'!$B$5)*H900</f>
        <v>0.223</v>
      </c>
      <c r="F900" s="48">
        <f>ROUND(E900*D900,2)</f>
        <v>1.08</v>
      </c>
      <c r="H900" s="85">
        <v>0.25</v>
      </c>
    </row>
    <row r="901" spans="1:8">
      <c r="A901" s="54">
        <v>34357</v>
      </c>
      <c r="B901" s="52" t="s">
        <v>314</v>
      </c>
      <c r="C901" s="54" t="s">
        <v>88</v>
      </c>
      <c r="D901" s="54" t="s">
        <v>311</v>
      </c>
      <c r="E901" s="48">
        <f>(1-'Entrada de Dados'!$B$5)*H901</f>
        <v>1.8910400000000001</v>
      </c>
      <c r="F901" s="48">
        <f>ROUND(E901*D901,2)</f>
        <v>0.55000000000000004</v>
      </c>
      <c r="H901" s="85">
        <v>2.12</v>
      </c>
    </row>
    <row r="902" spans="1:8">
      <c r="A902" s="304" t="s">
        <v>69</v>
      </c>
      <c r="B902" s="305"/>
      <c r="C902" s="305"/>
      <c r="D902" s="306"/>
      <c r="E902" s="58"/>
      <c r="F902" s="48">
        <f>SUM(F897:F898)</f>
        <v>8.73</v>
      </c>
      <c r="H902" s="145">
        <f>H904/H899</f>
        <v>0.18309859154929573</v>
      </c>
    </row>
    <row r="903" spans="1:8">
      <c r="A903" s="304" t="s">
        <v>70</v>
      </c>
      <c r="B903" s="305"/>
      <c r="C903" s="305"/>
      <c r="D903" s="306"/>
      <c r="E903" s="58"/>
      <c r="F903" s="48">
        <f>SUM(F899:F901)</f>
        <v>19.12</v>
      </c>
    </row>
    <row r="904" spans="1:8">
      <c r="A904" s="304" t="s">
        <v>71</v>
      </c>
      <c r="B904" s="305"/>
      <c r="C904" s="305"/>
      <c r="D904" s="306"/>
      <c r="E904" s="58"/>
      <c r="F904" s="48">
        <f>F903+F902</f>
        <v>27.85</v>
      </c>
      <c r="G904" s="130">
        <v>31.23</v>
      </c>
      <c r="H904" s="145">
        <f>G904-F904</f>
        <v>3.379999999999999</v>
      </c>
    </row>
    <row r="907" spans="1:8">
      <c r="A907" s="50"/>
      <c r="B907" s="49" t="e">
        <f>#REF!</f>
        <v>#REF!</v>
      </c>
      <c r="C907" s="50" t="s">
        <v>579</v>
      </c>
      <c r="D907" s="51"/>
    </row>
    <row r="908" spans="1:8">
      <c r="A908" s="45" t="s">
        <v>64</v>
      </c>
      <c r="B908" s="72" t="s">
        <v>65</v>
      </c>
      <c r="C908" s="45" t="s">
        <v>35</v>
      </c>
      <c r="D908" s="45" t="s">
        <v>66</v>
      </c>
      <c r="E908" s="45" t="s">
        <v>67</v>
      </c>
      <c r="F908" s="45" t="s">
        <v>68</v>
      </c>
    </row>
    <row r="909" spans="1:8">
      <c r="A909" s="54">
        <v>88256</v>
      </c>
      <c r="B909" s="52" t="s">
        <v>312</v>
      </c>
      <c r="C909" s="54" t="s">
        <v>62</v>
      </c>
      <c r="D909" s="54" t="s">
        <v>315</v>
      </c>
      <c r="E909" s="48">
        <f>(1-'Entrada de Dados'!$B$5)*H909</f>
        <v>9.562240000000001</v>
      </c>
      <c r="F909" s="48">
        <f>ROUND(E909*D909,2)</f>
        <v>5.83</v>
      </c>
      <c r="H909" s="85">
        <v>10.72</v>
      </c>
    </row>
    <row r="910" spans="1:8">
      <c r="A910" s="54">
        <v>88316</v>
      </c>
      <c r="B910" s="52" t="s">
        <v>61</v>
      </c>
      <c r="C910" s="54" t="s">
        <v>62</v>
      </c>
      <c r="D910" s="54" t="s">
        <v>316</v>
      </c>
      <c r="E910" s="48">
        <f>(1-'Entrada de Dados'!$B$5)*H910</f>
        <v>8.5364400000000007</v>
      </c>
      <c r="F910" s="48">
        <f>ROUND(E910*D910,2)</f>
        <v>2.9</v>
      </c>
      <c r="H910" s="85">
        <v>9.57</v>
      </c>
    </row>
    <row r="911" spans="1:8">
      <c r="A911" s="56"/>
      <c r="B911" s="53" t="s">
        <v>318</v>
      </c>
      <c r="C911" s="56" t="s">
        <v>597</v>
      </c>
      <c r="D911" s="56" t="s">
        <v>1006</v>
      </c>
      <c r="E911" s="48">
        <f>(1-'Entrada de Dados'!$B$5)*H911</f>
        <v>19.2226</v>
      </c>
      <c r="F911" s="48">
        <f>ROUND(E911*D911,2)</f>
        <v>20.57</v>
      </c>
      <c r="H911" s="85">
        <v>21.55</v>
      </c>
    </row>
    <row r="912" spans="1:8" ht="25.5">
      <c r="A912" s="56" t="s">
        <v>1001</v>
      </c>
      <c r="B912" s="53" t="s">
        <v>1002</v>
      </c>
      <c r="C912" s="56" t="s">
        <v>877</v>
      </c>
      <c r="D912" s="56" t="s">
        <v>1003</v>
      </c>
      <c r="E912" s="48">
        <f>(1-'Entrada de Dados'!$B$5)*H912</f>
        <v>0.223</v>
      </c>
      <c r="F912" s="48">
        <f>ROUND(E912*D912,2)</f>
        <v>1.08</v>
      </c>
      <c r="H912" s="85">
        <v>0.25</v>
      </c>
    </row>
    <row r="913" spans="1:8">
      <c r="A913" s="54">
        <v>34357</v>
      </c>
      <c r="B913" s="52" t="s">
        <v>314</v>
      </c>
      <c r="C913" s="54" t="s">
        <v>88</v>
      </c>
      <c r="D913" s="54" t="s">
        <v>311</v>
      </c>
      <c r="E913" s="48">
        <f>(1-'Entrada de Dados'!$B$5)*H913</f>
        <v>1.8910400000000001</v>
      </c>
      <c r="F913" s="48">
        <f>ROUND(E913*D913,2)</f>
        <v>0.55000000000000004</v>
      </c>
      <c r="H913" s="85">
        <v>2.12</v>
      </c>
    </row>
    <row r="914" spans="1:8">
      <c r="A914" s="304" t="s">
        <v>69</v>
      </c>
      <c r="B914" s="305"/>
      <c r="C914" s="305"/>
      <c r="D914" s="306"/>
      <c r="E914" s="58"/>
      <c r="F914" s="48">
        <f>SUM(F909:F910)</f>
        <v>8.73</v>
      </c>
      <c r="H914" s="145">
        <f>H916/D911</f>
        <v>3.5046728971962615</v>
      </c>
    </row>
    <row r="915" spans="1:8">
      <c r="A915" s="304" t="s">
        <v>70</v>
      </c>
      <c r="B915" s="305"/>
      <c r="C915" s="305"/>
      <c r="D915" s="306"/>
      <c r="E915" s="58"/>
      <c r="F915" s="48">
        <f>SUM(F911:F913)</f>
        <v>22.2</v>
      </c>
    </row>
    <row r="916" spans="1:8">
      <c r="A916" s="304" t="s">
        <v>71</v>
      </c>
      <c r="B916" s="305"/>
      <c r="C916" s="305"/>
      <c r="D916" s="306"/>
      <c r="E916" s="58"/>
      <c r="F916" s="48">
        <f>F915+F914</f>
        <v>30.93</v>
      </c>
      <c r="G916" s="130">
        <v>34.68</v>
      </c>
      <c r="H916" s="145">
        <f>G916-F916</f>
        <v>3.75</v>
      </c>
    </row>
    <row r="919" spans="1:8">
      <c r="A919" s="50"/>
      <c r="B919" s="49" t="e">
        <f>#REF!</f>
        <v>#REF!</v>
      </c>
      <c r="C919" s="50" t="s">
        <v>579</v>
      </c>
      <c r="D919" s="51"/>
    </row>
    <row r="920" spans="1:8">
      <c r="A920" s="45" t="s">
        <v>64</v>
      </c>
      <c r="B920" s="72" t="s">
        <v>65</v>
      </c>
      <c r="C920" s="45" t="s">
        <v>35</v>
      </c>
      <c r="D920" s="45" t="s">
        <v>66</v>
      </c>
      <c r="E920" s="45" t="s">
        <v>67</v>
      </c>
      <c r="F920" s="45" t="s">
        <v>68</v>
      </c>
    </row>
    <row r="921" spans="1:8">
      <c r="A921" s="54">
        <v>88256</v>
      </c>
      <c r="B921" s="52" t="s">
        <v>312</v>
      </c>
      <c r="C921" s="54" t="s">
        <v>62</v>
      </c>
      <c r="D921" s="54" t="s">
        <v>315</v>
      </c>
      <c r="E921" s="48">
        <f>(1-'Entrada de Dados'!$B$5)*H921</f>
        <v>9.562240000000001</v>
      </c>
      <c r="F921" s="48">
        <f>ROUND(E921*D921,2)</f>
        <v>5.83</v>
      </c>
      <c r="H921" s="85">
        <v>10.72</v>
      </c>
    </row>
    <row r="922" spans="1:8">
      <c r="A922" s="54">
        <v>88316</v>
      </c>
      <c r="B922" s="52" t="s">
        <v>61</v>
      </c>
      <c r="C922" s="54" t="s">
        <v>62</v>
      </c>
      <c r="D922" s="54" t="s">
        <v>316</v>
      </c>
      <c r="E922" s="48">
        <f>(1-'Entrada de Dados'!$B$5)*H922</f>
        <v>8.5364400000000007</v>
      </c>
      <c r="F922" s="48">
        <f>ROUND(E922*D922,2)</f>
        <v>2.9</v>
      </c>
      <c r="H922" s="85">
        <v>9.57</v>
      </c>
    </row>
    <row r="923" spans="1:8">
      <c r="A923" s="56"/>
      <c r="B923" s="53" t="s">
        <v>317</v>
      </c>
      <c r="C923" s="56" t="s">
        <v>597</v>
      </c>
      <c r="D923" s="56" t="s">
        <v>1006</v>
      </c>
      <c r="E923" s="48">
        <f>(1-'Entrada de Dados'!$B$5)*H923</f>
        <v>11.747640000000001</v>
      </c>
      <c r="F923" s="48">
        <f>ROUND(E923*D923,2)</f>
        <v>12.57</v>
      </c>
      <c r="H923" s="85">
        <v>13.17</v>
      </c>
    </row>
    <row r="924" spans="1:8" ht="25.5">
      <c r="A924" s="56" t="s">
        <v>1001</v>
      </c>
      <c r="B924" s="53" t="s">
        <v>1002</v>
      </c>
      <c r="C924" s="56" t="s">
        <v>877</v>
      </c>
      <c r="D924" s="56" t="s">
        <v>1003</v>
      </c>
      <c r="E924" s="48">
        <f>(1-'Entrada de Dados'!$B$5)*H924</f>
        <v>0.223</v>
      </c>
      <c r="F924" s="48">
        <f>ROUND(E924*D924,2)</f>
        <v>1.08</v>
      </c>
      <c r="H924" s="85">
        <v>0.25</v>
      </c>
    </row>
    <row r="925" spans="1:8">
      <c r="A925" s="54">
        <v>34357</v>
      </c>
      <c r="B925" s="52" t="s">
        <v>314</v>
      </c>
      <c r="C925" s="54" t="s">
        <v>88</v>
      </c>
      <c r="D925" s="54" t="s">
        <v>311</v>
      </c>
      <c r="E925" s="48">
        <f>(1-'Entrada de Dados'!$B$5)*H925</f>
        <v>1.8910400000000001</v>
      </c>
      <c r="F925" s="48">
        <f>ROUND(E925*D925,2)</f>
        <v>0.55000000000000004</v>
      </c>
      <c r="H925" s="85">
        <v>2.12</v>
      </c>
    </row>
    <row r="926" spans="1:8">
      <c r="A926" s="304" t="s">
        <v>69</v>
      </c>
      <c r="B926" s="305"/>
      <c r="C926" s="305"/>
      <c r="D926" s="306"/>
      <c r="E926" s="58"/>
      <c r="F926" s="48">
        <f>SUM(F921:F922)</f>
        <v>8.73</v>
      </c>
      <c r="H926" s="145">
        <f>H928/D923</f>
        <v>2.5981308411214963</v>
      </c>
    </row>
    <row r="927" spans="1:8">
      <c r="A927" s="304" t="s">
        <v>70</v>
      </c>
      <c r="B927" s="305"/>
      <c r="C927" s="305"/>
      <c r="D927" s="306"/>
      <c r="E927" s="58"/>
      <c r="F927" s="48">
        <f>SUM(F923:F925)</f>
        <v>14.200000000000001</v>
      </c>
    </row>
    <row r="928" spans="1:8">
      <c r="A928" s="304" t="s">
        <v>71</v>
      </c>
      <c r="B928" s="305"/>
      <c r="C928" s="305"/>
      <c r="D928" s="306"/>
      <c r="E928" s="58"/>
      <c r="F928" s="48">
        <f>F927+F926</f>
        <v>22.93</v>
      </c>
      <c r="G928" s="134">
        <v>25.71</v>
      </c>
      <c r="H928" s="145">
        <f>G928-F928</f>
        <v>2.7800000000000011</v>
      </c>
    </row>
    <row r="930" spans="1:8" ht="13.5" thickBot="1"/>
    <row r="931" spans="1:8">
      <c r="A931" s="310" t="s">
        <v>49</v>
      </c>
      <c r="B931" s="312" t="e">
        <f>#REF!</f>
        <v>#REF!</v>
      </c>
      <c r="C931" s="313"/>
      <c r="D931" s="313"/>
      <c r="E931" s="313"/>
      <c r="F931" s="314"/>
    </row>
    <row r="932" spans="1:8" ht="13.5" thickBot="1">
      <c r="A932" s="311"/>
      <c r="B932" s="315"/>
      <c r="C932" s="316"/>
      <c r="D932" s="316"/>
      <c r="E932" s="316"/>
      <c r="F932" s="317"/>
    </row>
    <row r="935" spans="1:8">
      <c r="A935" s="50"/>
      <c r="B935" s="49" t="e">
        <f>#REF!</f>
        <v>#REF!</v>
      </c>
      <c r="C935" s="50" t="s">
        <v>80</v>
      </c>
      <c r="D935" s="51"/>
    </row>
    <row r="936" spans="1:8">
      <c r="A936" s="45" t="s">
        <v>64</v>
      </c>
      <c r="B936" s="72" t="s">
        <v>65</v>
      </c>
      <c r="C936" s="45" t="s">
        <v>35</v>
      </c>
      <c r="D936" s="45" t="s">
        <v>66</v>
      </c>
      <c r="E936" s="45" t="s">
        <v>67</v>
      </c>
      <c r="F936" s="45" t="s">
        <v>68</v>
      </c>
    </row>
    <row r="937" spans="1:8">
      <c r="A937" s="54" t="s">
        <v>241</v>
      </c>
      <c r="B937" s="52" t="s">
        <v>242</v>
      </c>
      <c r="C937" s="54" t="s">
        <v>80</v>
      </c>
      <c r="D937" s="54">
        <v>1.02</v>
      </c>
      <c r="E937" s="48">
        <f>(1-'Entrada de Dados'!$B$5)*H937</f>
        <v>308.64091999999999</v>
      </c>
      <c r="F937" s="48">
        <f>ROUND(E937*D937,2)</f>
        <v>314.81</v>
      </c>
      <c r="H937" s="85">
        <v>346.01</v>
      </c>
    </row>
    <row r="938" spans="1:8">
      <c r="A938" s="54">
        <v>88309</v>
      </c>
      <c r="B938" s="52" t="s">
        <v>76</v>
      </c>
      <c r="C938" s="54" t="s">
        <v>62</v>
      </c>
      <c r="D938" s="54">
        <v>2</v>
      </c>
      <c r="E938" s="48">
        <f>(1-'Entrada de Dados'!$B$5)*H938</f>
        <v>10.32044</v>
      </c>
      <c r="F938" s="48">
        <f>ROUND(E938*D938,2)</f>
        <v>20.64</v>
      </c>
      <c r="H938" s="85">
        <v>11.57</v>
      </c>
    </row>
    <row r="939" spans="1:8">
      <c r="A939" s="54">
        <v>88316</v>
      </c>
      <c r="B939" s="52" t="s">
        <v>61</v>
      </c>
      <c r="C939" s="54" t="s">
        <v>62</v>
      </c>
      <c r="D939" s="169">
        <v>2.1690294438386029</v>
      </c>
      <c r="E939" s="48">
        <f>(1-'Entrada de Dados'!$B$5)*H939</f>
        <v>8.1796400000000009</v>
      </c>
      <c r="F939" s="48">
        <f>ROUND(E939*D939,2)</f>
        <v>17.739999999999998</v>
      </c>
      <c r="H939" s="85">
        <v>9.17</v>
      </c>
    </row>
    <row r="940" spans="1:8" ht="38.25">
      <c r="A940" s="56" t="s">
        <v>1007</v>
      </c>
      <c r="B940" s="53" t="s">
        <v>1008</v>
      </c>
      <c r="C940" s="56" t="s">
        <v>1009</v>
      </c>
      <c r="D940" s="56">
        <v>1</v>
      </c>
      <c r="E940" s="48">
        <f>(1-'Entrada de Dados'!$B$5)*H940</f>
        <v>52.842080000000003</v>
      </c>
      <c r="F940" s="48">
        <f>ROUND(E940*D940,2)</f>
        <v>52.84</v>
      </c>
      <c r="H940" s="85">
        <v>59.24</v>
      </c>
    </row>
    <row r="941" spans="1:8">
      <c r="A941" s="304" t="s">
        <v>69</v>
      </c>
      <c r="B941" s="305"/>
      <c r="C941" s="305"/>
      <c r="D941" s="306"/>
      <c r="E941" s="58"/>
      <c r="F941" s="48">
        <f>SUM(F938:F939)</f>
        <v>38.379999999999995</v>
      </c>
    </row>
    <row r="942" spans="1:8">
      <c r="A942" s="304" t="s">
        <v>70</v>
      </c>
      <c r="B942" s="305"/>
      <c r="C942" s="305"/>
      <c r="D942" s="306"/>
      <c r="E942" s="58"/>
      <c r="F942" s="48">
        <f>SUM(F937,F940)</f>
        <v>367.65</v>
      </c>
      <c r="H942" s="145">
        <f>H943/H939</f>
        <v>5.3620501635768827</v>
      </c>
    </row>
    <row r="943" spans="1:8">
      <c r="A943" s="304" t="s">
        <v>71</v>
      </c>
      <c r="B943" s="305"/>
      <c r="C943" s="305"/>
      <c r="D943" s="306"/>
      <c r="E943" s="58"/>
      <c r="F943" s="48">
        <f>F942+F941</f>
        <v>406.03</v>
      </c>
      <c r="G943" s="137">
        <v>455.2</v>
      </c>
      <c r="H943" s="145">
        <f>G943-F943</f>
        <v>49.170000000000016</v>
      </c>
    </row>
    <row r="946" spans="1:8" ht="51">
      <c r="A946" s="50" t="s">
        <v>1010</v>
      </c>
      <c r="B946" s="49" t="s">
        <v>1011</v>
      </c>
      <c r="C946" s="50" t="s">
        <v>579</v>
      </c>
      <c r="D946" s="51"/>
    </row>
    <row r="947" spans="1:8">
      <c r="A947" s="45" t="s">
        <v>64</v>
      </c>
      <c r="B947" s="72" t="s">
        <v>65</v>
      </c>
      <c r="C947" s="45" t="s">
        <v>35</v>
      </c>
      <c r="D947" s="45" t="s">
        <v>66</v>
      </c>
      <c r="E947" s="45" t="s">
        <v>67</v>
      </c>
      <c r="F947" s="45" t="s">
        <v>68</v>
      </c>
    </row>
    <row r="948" spans="1:8" ht="51">
      <c r="A948" s="56" t="s">
        <v>1012</v>
      </c>
      <c r="B948" s="53" t="s">
        <v>1013</v>
      </c>
      <c r="C948" s="56" t="s">
        <v>592</v>
      </c>
      <c r="D948" s="56" t="s">
        <v>1014</v>
      </c>
      <c r="E948" s="48">
        <f>(1-'Entrada de Dados'!$B$5)*H948</f>
        <v>298.15100000000001</v>
      </c>
      <c r="F948" s="48">
        <f>ROUND(E948*D948,2)</f>
        <v>19.71</v>
      </c>
      <c r="H948" s="85">
        <v>334.25</v>
      </c>
    </row>
    <row r="949" spans="1:8">
      <c r="A949" s="54">
        <v>88309</v>
      </c>
      <c r="B949" s="52" t="s">
        <v>76</v>
      </c>
      <c r="C949" s="54" t="s">
        <v>62</v>
      </c>
      <c r="D949" s="54" t="s">
        <v>319</v>
      </c>
      <c r="E949" s="48">
        <f>(1-'Entrada de Dados'!$B$5)*H949</f>
        <v>10.32044</v>
      </c>
      <c r="F949" s="48">
        <f>ROUND(E949*D949,2)</f>
        <v>4.0199999999999996</v>
      </c>
      <c r="H949" s="85">
        <v>11.57</v>
      </c>
    </row>
    <row r="950" spans="1:8">
      <c r="A950" s="54">
        <v>88316</v>
      </c>
      <c r="B950" s="52" t="s">
        <v>61</v>
      </c>
      <c r="C950" s="54" t="s">
        <v>62</v>
      </c>
      <c r="D950" s="54" t="s">
        <v>320</v>
      </c>
      <c r="E950" s="48">
        <f>(1-'Entrada de Dados'!$B$5)*H950</f>
        <v>8.1796400000000009</v>
      </c>
      <c r="F950" s="48">
        <f>ROUND(E950*D950,2)</f>
        <v>1.6</v>
      </c>
      <c r="H950" s="85">
        <v>9.17</v>
      </c>
    </row>
    <row r="951" spans="1:8">
      <c r="A951" s="54">
        <v>1379</v>
      </c>
      <c r="B951" s="52" t="s">
        <v>87</v>
      </c>
      <c r="C951" s="54" t="s">
        <v>88</v>
      </c>
      <c r="D951" s="54" t="s">
        <v>232</v>
      </c>
      <c r="E951" s="48">
        <f>(1-'Entrada de Dados'!$B$5)*H951</f>
        <v>0.41032000000000002</v>
      </c>
      <c r="F951" s="48">
        <f>ROUND(E951*D951,2)</f>
        <v>0.21</v>
      </c>
      <c r="H951" s="85">
        <v>0.46</v>
      </c>
    </row>
    <row r="952" spans="1:8">
      <c r="A952" s="304" t="s">
        <v>69</v>
      </c>
      <c r="B952" s="305"/>
      <c r="C952" s="305"/>
      <c r="D952" s="306"/>
      <c r="E952" s="58"/>
      <c r="F952" s="48">
        <f>SUM(F949:F950)</f>
        <v>5.6199999999999992</v>
      </c>
    </row>
    <row r="953" spans="1:8">
      <c r="A953" s="304" t="s">
        <v>70</v>
      </c>
      <c r="B953" s="305"/>
      <c r="C953" s="305"/>
      <c r="D953" s="306"/>
      <c r="E953" s="58"/>
      <c r="F953" s="48">
        <f>SUM(F948,F951)</f>
        <v>19.920000000000002</v>
      </c>
    </row>
    <row r="954" spans="1:8">
      <c r="A954" s="304" t="s">
        <v>71</v>
      </c>
      <c r="B954" s="305"/>
      <c r="C954" s="305"/>
      <c r="D954" s="306"/>
      <c r="E954" s="58"/>
      <c r="F954" s="48">
        <f>F953+F952</f>
        <v>25.54</v>
      </c>
      <c r="G954" s="130">
        <v>28.62</v>
      </c>
    </row>
    <row r="957" spans="1:8" ht="51">
      <c r="A957" s="50" t="s">
        <v>1015</v>
      </c>
      <c r="B957" s="49" t="s">
        <v>1016</v>
      </c>
      <c r="C957" s="50" t="s">
        <v>579</v>
      </c>
      <c r="D957" s="51"/>
    </row>
    <row r="958" spans="1:8">
      <c r="A958" s="45" t="s">
        <v>64</v>
      </c>
      <c r="B958" s="72" t="s">
        <v>65</v>
      </c>
      <c r="C958" s="45" t="s">
        <v>35</v>
      </c>
      <c r="D958" s="45" t="s">
        <v>66</v>
      </c>
      <c r="E958" s="45" t="s">
        <v>67</v>
      </c>
      <c r="F958" s="45" t="s">
        <v>68</v>
      </c>
    </row>
    <row r="959" spans="1:8" ht="38.25">
      <c r="A959" s="56" t="s">
        <v>1017</v>
      </c>
      <c r="B959" s="53" t="s">
        <v>1018</v>
      </c>
      <c r="C959" s="56" t="s">
        <v>582</v>
      </c>
      <c r="D959" s="56" t="s">
        <v>839</v>
      </c>
      <c r="E959" s="48">
        <f>(1-'Entrada de Dados'!$B$5)*H959</f>
        <v>5.8247600000000004</v>
      </c>
      <c r="F959" s="48">
        <f t="shared" ref="F959:F968" si="25">ROUND(E959*D959,2)</f>
        <v>0.28999999999999998</v>
      </c>
      <c r="H959" s="85">
        <v>6.53</v>
      </c>
    </row>
    <row r="960" spans="1:8" ht="38.25">
      <c r="A960" s="56" t="s">
        <v>1019</v>
      </c>
      <c r="B960" s="53" t="s">
        <v>1020</v>
      </c>
      <c r="C960" s="56" t="s">
        <v>582</v>
      </c>
      <c r="D960" s="56" t="s">
        <v>839</v>
      </c>
      <c r="E960" s="48">
        <f>(1-'Entrada de Dados'!$B$5)*H960</f>
        <v>1.0971599999999999</v>
      </c>
      <c r="F960" s="48">
        <f t="shared" si="25"/>
        <v>0.05</v>
      </c>
      <c r="H960" s="85">
        <v>1.23</v>
      </c>
    </row>
    <row r="961" spans="1:8">
      <c r="A961" s="54">
        <v>88262</v>
      </c>
      <c r="B961" s="52" t="s">
        <v>72</v>
      </c>
      <c r="C961" s="54" t="s">
        <v>62</v>
      </c>
      <c r="D961" s="54" t="s">
        <v>188</v>
      </c>
      <c r="E961" s="48">
        <f>(1-'Entrada de Dados'!$B$5)*H961</f>
        <v>10.32044</v>
      </c>
      <c r="F961" s="48">
        <f t="shared" si="25"/>
        <v>1.03</v>
      </c>
      <c r="H961" s="85">
        <v>11.57</v>
      </c>
    </row>
    <row r="962" spans="1:8">
      <c r="A962" s="54">
        <v>88309</v>
      </c>
      <c r="B962" s="52" t="s">
        <v>76</v>
      </c>
      <c r="C962" s="54" t="s">
        <v>62</v>
      </c>
      <c r="D962" s="54" t="s">
        <v>260</v>
      </c>
      <c r="E962" s="48">
        <f>(1-'Entrada de Dados'!$B$5)*H962</f>
        <v>10.32044</v>
      </c>
      <c r="F962" s="48">
        <f t="shared" si="25"/>
        <v>2.06</v>
      </c>
      <c r="H962" s="85">
        <v>11.57</v>
      </c>
    </row>
    <row r="963" spans="1:8">
      <c r="A963" s="54">
        <v>88316</v>
      </c>
      <c r="B963" s="52" t="s">
        <v>61</v>
      </c>
      <c r="C963" s="54" t="s">
        <v>62</v>
      </c>
      <c r="D963" s="54" t="s">
        <v>321</v>
      </c>
      <c r="E963" s="48">
        <f>(1-'Entrada de Dados'!$B$5)*H963</f>
        <v>8.1796400000000009</v>
      </c>
      <c r="F963" s="48">
        <f t="shared" si="25"/>
        <v>6.22</v>
      </c>
      <c r="H963" s="85">
        <v>9.17</v>
      </c>
    </row>
    <row r="964" spans="1:8">
      <c r="A964" s="54">
        <v>370</v>
      </c>
      <c r="B964" s="52" t="s">
        <v>217</v>
      </c>
      <c r="C964" s="54" t="s">
        <v>80</v>
      </c>
      <c r="D964" s="54" t="s">
        <v>322</v>
      </c>
      <c r="E964" s="48">
        <f>(1-'Entrada de Dados'!$B$5)*H964</f>
        <v>49.06</v>
      </c>
      <c r="F964" s="48">
        <f t="shared" si="25"/>
        <v>2.13</v>
      </c>
      <c r="H964" s="85">
        <v>55</v>
      </c>
    </row>
    <row r="965" spans="1:8">
      <c r="A965" s="54">
        <v>1379</v>
      </c>
      <c r="B965" s="52" t="s">
        <v>87</v>
      </c>
      <c r="C965" s="54" t="s">
        <v>88</v>
      </c>
      <c r="D965" s="54" t="s">
        <v>323</v>
      </c>
      <c r="E965" s="48">
        <f>(1-'Entrada de Dados'!$B$5)*H965</f>
        <v>0.41032000000000002</v>
      </c>
      <c r="F965" s="48">
        <f t="shared" si="25"/>
        <v>6.58</v>
      </c>
      <c r="H965" s="85">
        <v>0.46</v>
      </c>
    </row>
    <row r="966" spans="1:8" ht="25.5">
      <c r="A966" s="56" t="s">
        <v>1021</v>
      </c>
      <c r="B966" s="53" t="s">
        <v>1022</v>
      </c>
      <c r="C966" s="56" t="s">
        <v>594</v>
      </c>
      <c r="D966" s="56">
        <v>2.0049999999999999</v>
      </c>
      <c r="E966" s="48">
        <f>(1-'Entrada de Dados'!$B$5)*H966</f>
        <v>2.0872799999999998</v>
      </c>
      <c r="F966" s="48">
        <f t="shared" si="25"/>
        <v>4.18</v>
      </c>
      <c r="H966" s="85">
        <v>2.34</v>
      </c>
    </row>
    <row r="967" spans="1:8" ht="25.5">
      <c r="A967" s="56" t="s">
        <v>844</v>
      </c>
      <c r="B967" s="53" t="s">
        <v>845</v>
      </c>
      <c r="C967" s="56" t="s">
        <v>592</v>
      </c>
      <c r="D967" s="56" t="s">
        <v>1023</v>
      </c>
      <c r="E967" s="48">
        <f>(1-'Entrada de Dados'!$B$5)*H967</f>
        <v>84.74</v>
      </c>
      <c r="F967" s="48">
        <f t="shared" si="25"/>
        <v>2.42</v>
      </c>
      <c r="H967" s="85">
        <v>95</v>
      </c>
    </row>
    <row r="968" spans="1:8" ht="25.5">
      <c r="A968" s="56" t="s">
        <v>812</v>
      </c>
      <c r="B968" s="53" t="s">
        <v>813</v>
      </c>
      <c r="C968" s="56" t="s">
        <v>592</v>
      </c>
      <c r="D968" s="56" t="s">
        <v>1023</v>
      </c>
      <c r="E968" s="48">
        <f>(1-'Entrada de Dados'!$B$5)*H968</f>
        <v>87.737120000000004</v>
      </c>
      <c r="F968" s="48">
        <f t="shared" si="25"/>
        <v>2.5</v>
      </c>
      <c r="H968" s="85">
        <v>98.36</v>
      </c>
    </row>
    <row r="969" spans="1:8">
      <c r="A969" s="304" t="s">
        <v>69</v>
      </c>
      <c r="B969" s="305"/>
      <c r="C969" s="305"/>
      <c r="D969" s="306"/>
      <c r="E969" s="58"/>
      <c r="F969" s="48">
        <f>SUM(F961:F963)</f>
        <v>9.3099999999999987</v>
      </c>
    </row>
    <row r="970" spans="1:8">
      <c r="A970" s="304" t="s">
        <v>70</v>
      </c>
      <c r="B970" s="305"/>
      <c r="C970" s="305"/>
      <c r="D970" s="306"/>
      <c r="E970" s="58"/>
      <c r="F970" s="48">
        <f>SUM(F959:F968)-F969</f>
        <v>18.150000000000002</v>
      </c>
    </row>
    <row r="971" spans="1:8">
      <c r="A971" s="304" t="s">
        <v>71</v>
      </c>
      <c r="B971" s="305"/>
      <c r="C971" s="305"/>
      <c r="D971" s="306"/>
      <c r="E971" s="58"/>
      <c r="F971" s="48">
        <f>F970+F969</f>
        <v>27.46</v>
      </c>
      <c r="G971" s="130">
        <v>30.79</v>
      </c>
    </row>
    <row r="974" spans="1:8" ht="25.5">
      <c r="A974" s="50" t="s">
        <v>1024</v>
      </c>
      <c r="B974" s="49" t="s">
        <v>1025</v>
      </c>
      <c r="C974" s="50" t="s">
        <v>579</v>
      </c>
      <c r="D974" s="51"/>
    </row>
    <row r="975" spans="1:8">
      <c r="A975" s="45" t="s">
        <v>64</v>
      </c>
      <c r="B975" s="72" t="s">
        <v>65</v>
      </c>
      <c r="C975" s="45" t="s">
        <v>35</v>
      </c>
      <c r="D975" s="45" t="s">
        <v>66</v>
      </c>
      <c r="E975" s="45" t="s">
        <v>67</v>
      </c>
      <c r="F975" s="45" t="s">
        <v>68</v>
      </c>
    </row>
    <row r="976" spans="1:8" ht="38.25">
      <c r="A976" s="56" t="s">
        <v>600</v>
      </c>
      <c r="B976" s="53" t="s">
        <v>601</v>
      </c>
      <c r="C976" s="56" t="s">
        <v>592</v>
      </c>
      <c r="D976" s="56" t="s">
        <v>913</v>
      </c>
      <c r="E976" s="48">
        <f>(1-'Entrada de Dados'!$B$5)*H976</f>
        <v>346.61336</v>
      </c>
      <c r="F976" s="48">
        <f>ROUND(E976*D976,2)</f>
        <v>6.93</v>
      </c>
      <c r="H976" s="85">
        <v>388.58</v>
      </c>
    </row>
    <row r="977" spans="1:8">
      <c r="A977" s="54">
        <v>88309</v>
      </c>
      <c r="B977" s="52" t="s">
        <v>76</v>
      </c>
      <c r="C977" s="54" t="s">
        <v>62</v>
      </c>
      <c r="D977" s="54" t="s">
        <v>183</v>
      </c>
      <c r="E977" s="48">
        <f>(1-'Entrada de Dados'!$B$5)*H977</f>
        <v>10.32044</v>
      </c>
      <c r="F977" s="48">
        <f>ROUND(E977*D977,2)</f>
        <v>6.19</v>
      </c>
      <c r="H977" s="85">
        <v>11.57</v>
      </c>
    </row>
    <row r="978" spans="1:8">
      <c r="A978" s="54">
        <v>88316</v>
      </c>
      <c r="B978" s="52" t="s">
        <v>61</v>
      </c>
      <c r="C978" s="54" t="s">
        <v>62</v>
      </c>
      <c r="D978" s="54" t="s">
        <v>181</v>
      </c>
      <c r="E978" s="48">
        <f>(1-'Entrada de Dados'!$B$5)*H978</f>
        <v>8.1796400000000009</v>
      </c>
      <c r="F978" s="48">
        <f>ROUND(E978*D978,2)</f>
        <v>2.4500000000000002</v>
      </c>
      <c r="H978" s="85">
        <v>9.17</v>
      </c>
    </row>
    <row r="979" spans="1:8" ht="25.5">
      <c r="A979" s="56" t="s">
        <v>1026</v>
      </c>
      <c r="B979" s="53" t="s">
        <v>1027</v>
      </c>
      <c r="C979" s="56" t="s">
        <v>594</v>
      </c>
      <c r="D979" s="56" t="s">
        <v>585</v>
      </c>
      <c r="E979" s="48">
        <f>(1-'Entrada de Dados'!$B$5)*H979</f>
        <v>0.89200000000000002</v>
      </c>
      <c r="F979" s="48">
        <f>ROUND(E979*D979,2)</f>
        <v>0.89</v>
      </c>
      <c r="H979" s="85">
        <v>1</v>
      </c>
    </row>
    <row r="980" spans="1:8">
      <c r="A980" s="54">
        <v>4786</v>
      </c>
      <c r="B980" s="52" t="s">
        <v>324</v>
      </c>
      <c r="C980" s="54" t="s">
        <v>215</v>
      </c>
      <c r="D980" s="54">
        <v>1</v>
      </c>
      <c r="E980" s="48">
        <f>(1-'Entrada de Dados'!$B$5)*H980</f>
        <v>38.418440000000004</v>
      </c>
      <c r="F980" s="48">
        <f>ROUND(E980*D980,2)</f>
        <v>38.42</v>
      </c>
      <c r="H980" s="85">
        <v>43.07</v>
      </c>
    </row>
    <row r="981" spans="1:8">
      <c r="A981" s="304" t="s">
        <v>69</v>
      </c>
      <c r="B981" s="305"/>
      <c r="C981" s="305"/>
      <c r="D981" s="306"/>
      <c r="E981" s="58"/>
      <c r="F981" s="48">
        <f>SUM(F977:F978)</f>
        <v>8.64</v>
      </c>
    </row>
    <row r="982" spans="1:8">
      <c r="A982" s="304" t="s">
        <v>70</v>
      </c>
      <c r="B982" s="305"/>
      <c r="C982" s="305"/>
      <c r="D982" s="306"/>
      <c r="E982" s="58"/>
      <c r="F982" s="48">
        <f>SUM(F976:F980)-F981</f>
        <v>46.24</v>
      </c>
    </row>
    <row r="983" spans="1:8">
      <c r="A983" s="304" t="s">
        <v>71</v>
      </c>
      <c r="B983" s="305"/>
      <c r="C983" s="305"/>
      <c r="D983" s="306"/>
      <c r="E983" s="58"/>
      <c r="F983" s="48">
        <f>F982+F981</f>
        <v>54.88</v>
      </c>
      <c r="G983" s="138">
        <v>61.53</v>
      </c>
    </row>
    <row r="986" spans="1:8" ht="51">
      <c r="A986" s="50" t="s">
        <v>1028</v>
      </c>
      <c r="B986" s="49" t="s">
        <v>1029</v>
      </c>
      <c r="C986" s="50" t="s">
        <v>579</v>
      </c>
      <c r="D986" s="51"/>
    </row>
    <row r="987" spans="1:8">
      <c r="A987" s="45" t="s">
        <v>64</v>
      </c>
      <c r="B987" s="72" t="s">
        <v>65</v>
      </c>
      <c r="C987" s="45" t="s">
        <v>35</v>
      </c>
      <c r="D987" s="45" t="s">
        <v>66</v>
      </c>
      <c r="E987" s="45" t="s">
        <v>67</v>
      </c>
      <c r="F987" s="45" t="s">
        <v>68</v>
      </c>
    </row>
    <row r="988" spans="1:8">
      <c r="A988" s="54">
        <v>88256</v>
      </c>
      <c r="B988" s="52" t="s">
        <v>312</v>
      </c>
      <c r="C988" s="54" t="s">
        <v>62</v>
      </c>
      <c r="D988" s="54" t="s">
        <v>325</v>
      </c>
      <c r="E988" s="48">
        <f>(1-'Entrada de Dados'!$B$5)*H988</f>
        <v>9.562240000000001</v>
      </c>
      <c r="F988" s="48">
        <f>ROUND(E988*D988,2)</f>
        <v>6.12</v>
      </c>
      <c r="H988" s="85">
        <v>10.72</v>
      </c>
    </row>
    <row r="989" spans="1:8">
      <c r="A989" s="54">
        <v>88316</v>
      </c>
      <c r="B989" s="52" t="s">
        <v>61</v>
      </c>
      <c r="C989" s="54" t="s">
        <v>62</v>
      </c>
      <c r="D989" s="54" t="s">
        <v>326</v>
      </c>
      <c r="E989" s="48">
        <f>(1-'Entrada de Dados'!$B$5)*H989</f>
        <v>8.5364400000000007</v>
      </c>
      <c r="F989" s="48">
        <f>ROUND(E989*D989,2)</f>
        <v>2.2200000000000002</v>
      </c>
      <c r="H989" s="85">
        <v>9.57</v>
      </c>
    </row>
    <row r="990" spans="1:8" ht="38.25">
      <c r="A990" s="56" t="s">
        <v>1030</v>
      </c>
      <c r="B990" s="53" t="s">
        <v>1031</v>
      </c>
      <c r="C990" s="56" t="s">
        <v>597</v>
      </c>
      <c r="D990" s="56">
        <v>1.0724999999999998</v>
      </c>
      <c r="E990" s="48">
        <f>(1-'Entrada de Dados'!$B$5)*H990</f>
        <v>14.272</v>
      </c>
      <c r="F990" s="48">
        <f>ROUND(E990*D990,2)</f>
        <v>15.31</v>
      </c>
      <c r="H990" s="85">
        <v>16</v>
      </c>
    </row>
    <row r="991" spans="1:8" ht="25.5">
      <c r="A991" s="56" t="s">
        <v>1001</v>
      </c>
      <c r="B991" s="53" t="s">
        <v>1002</v>
      </c>
      <c r="C991" s="56" t="s">
        <v>877</v>
      </c>
      <c r="D991" s="56" t="s">
        <v>1003</v>
      </c>
      <c r="E991" s="48">
        <f>(1-'Entrada de Dados'!$B$5)*H991</f>
        <v>0.223</v>
      </c>
      <c r="F991" s="48">
        <f>ROUND(E991*D991,2)</f>
        <v>1.08</v>
      </c>
      <c r="H991" s="85">
        <v>0.25</v>
      </c>
    </row>
    <row r="992" spans="1:8">
      <c r="A992" s="54">
        <v>34357</v>
      </c>
      <c r="B992" s="52" t="s">
        <v>314</v>
      </c>
      <c r="C992" s="54" t="s">
        <v>88</v>
      </c>
      <c r="D992" s="54" t="s">
        <v>327</v>
      </c>
      <c r="E992" s="48">
        <f>(1-'Entrada de Dados'!$B$5)*H992</f>
        <v>1.8910400000000001</v>
      </c>
      <c r="F992" s="48">
        <f>ROUND(E992*D992,2)</f>
        <v>0.45</v>
      </c>
      <c r="H992" s="85">
        <v>2.12</v>
      </c>
    </row>
    <row r="993" spans="1:8">
      <c r="A993" s="304" t="s">
        <v>69</v>
      </c>
      <c r="B993" s="305"/>
      <c r="C993" s="305"/>
      <c r="D993" s="306"/>
      <c r="E993" s="58"/>
      <c r="F993" s="48">
        <f>SUM(F988:F989)</f>
        <v>8.34</v>
      </c>
    </row>
    <row r="994" spans="1:8">
      <c r="A994" s="304" t="s">
        <v>70</v>
      </c>
      <c r="B994" s="305"/>
      <c r="C994" s="305"/>
      <c r="D994" s="306"/>
      <c r="E994" s="58"/>
      <c r="F994" s="48">
        <f>SUM(F988:F992)-F993</f>
        <v>16.839999999999996</v>
      </c>
      <c r="H994" s="145">
        <f>H995/H990</f>
        <v>0.19125000000000014</v>
      </c>
    </row>
    <row r="995" spans="1:8">
      <c r="A995" s="304" t="s">
        <v>71</v>
      </c>
      <c r="B995" s="305"/>
      <c r="C995" s="305"/>
      <c r="D995" s="306"/>
      <c r="E995" s="58"/>
      <c r="F995" s="48">
        <f>F994+F993</f>
        <v>25.179999999999996</v>
      </c>
      <c r="G995" s="138">
        <v>28.24</v>
      </c>
      <c r="H995" s="145">
        <f>G995-F995</f>
        <v>3.0600000000000023</v>
      </c>
    </row>
    <row r="998" spans="1:8" ht="51">
      <c r="A998" s="50" t="s">
        <v>1032</v>
      </c>
      <c r="B998" s="49" t="s">
        <v>1033</v>
      </c>
      <c r="C998" s="50" t="s">
        <v>579</v>
      </c>
      <c r="D998" s="51"/>
    </row>
    <row r="999" spans="1:8">
      <c r="A999" s="45" t="s">
        <v>64</v>
      </c>
      <c r="B999" s="72" t="s">
        <v>65</v>
      </c>
      <c r="C999" s="45" t="s">
        <v>35</v>
      </c>
      <c r="D999" s="45" t="s">
        <v>66</v>
      </c>
      <c r="E999" s="45" t="s">
        <v>67</v>
      </c>
      <c r="F999" s="45" t="s">
        <v>68</v>
      </c>
    </row>
    <row r="1000" spans="1:8">
      <c r="A1000" s="54">
        <v>88256</v>
      </c>
      <c r="B1000" s="52" t="s">
        <v>312</v>
      </c>
      <c r="C1000" s="54" t="s">
        <v>62</v>
      </c>
      <c r="D1000" s="54" t="s">
        <v>306</v>
      </c>
      <c r="E1000" s="48">
        <f>(1-'Entrada de Dados'!$B$5)*H1000</f>
        <v>9.562240000000001</v>
      </c>
      <c r="F1000" s="48">
        <f>ROUND(E1000*D1000,2)</f>
        <v>4.1100000000000003</v>
      </c>
      <c r="H1000" s="85">
        <v>10.72</v>
      </c>
    </row>
    <row r="1001" spans="1:8">
      <c r="A1001" s="54">
        <v>88316</v>
      </c>
      <c r="B1001" s="52" t="s">
        <v>61</v>
      </c>
      <c r="C1001" s="54" t="s">
        <v>62</v>
      </c>
      <c r="D1001" s="54" t="s">
        <v>260</v>
      </c>
      <c r="E1001" s="48">
        <f>(1-'Entrada de Dados'!$B$5)*H1001</f>
        <v>8.5364400000000007</v>
      </c>
      <c r="F1001" s="48">
        <f>ROUND(E1001*D1001,2)</f>
        <v>1.71</v>
      </c>
      <c r="H1001" s="85">
        <v>9.57</v>
      </c>
    </row>
    <row r="1002" spans="1:8" ht="38.25">
      <c r="A1002" s="56" t="s">
        <v>1030</v>
      </c>
      <c r="B1002" s="53" t="s">
        <v>1031</v>
      </c>
      <c r="C1002" s="56" t="s">
        <v>597</v>
      </c>
      <c r="D1002" s="56">
        <v>1.05375</v>
      </c>
      <c r="E1002" s="48">
        <f>(1-'Entrada de Dados'!$B$5)*H1002</f>
        <v>14.272</v>
      </c>
      <c r="F1002" s="48">
        <f>ROUND(E1002*D1002,2)</f>
        <v>15.04</v>
      </c>
      <c r="H1002" s="85">
        <v>16</v>
      </c>
    </row>
    <row r="1003" spans="1:8" ht="25.5">
      <c r="A1003" s="56" t="s">
        <v>1001</v>
      </c>
      <c r="B1003" s="53" t="s">
        <v>1002</v>
      </c>
      <c r="C1003" s="56" t="s">
        <v>877</v>
      </c>
      <c r="D1003" s="56" t="s">
        <v>1003</v>
      </c>
      <c r="E1003" s="48">
        <f>(1-'Entrada de Dados'!$B$5)*H1003</f>
        <v>0.223</v>
      </c>
      <c r="F1003" s="48">
        <f>ROUND(E1003*D1003,2)</f>
        <v>1.08</v>
      </c>
      <c r="H1003" s="85">
        <v>0.25</v>
      </c>
    </row>
    <row r="1004" spans="1:8">
      <c r="A1004" s="54">
        <v>34357</v>
      </c>
      <c r="B1004" s="52" t="s">
        <v>314</v>
      </c>
      <c r="C1004" s="54" t="s">
        <v>88</v>
      </c>
      <c r="D1004" s="54" t="s">
        <v>327</v>
      </c>
      <c r="E1004" s="48">
        <f>(1-'Entrada de Dados'!$B$5)*H1004</f>
        <v>1.8910400000000001</v>
      </c>
      <c r="F1004" s="48">
        <f>ROUND(E1004*D1004,2)</f>
        <v>0.45</v>
      </c>
      <c r="H1004" s="85">
        <v>2.12</v>
      </c>
    </row>
    <row r="1005" spans="1:8">
      <c r="A1005" s="304" t="s">
        <v>69</v>
      </c>
      <c r="B1005" s="305"/>
      <c r="C1005" s="305"/>
      <c r="D1005" s="306"/>
      <c r="E1005" s="58"/>
      <c r="F1005" s="48">
        <f>SUM(F1000:F1001)</f>
        <v>5.82</v>
      </c>
    </row>
    <row r="1006" spans="1:8">
      <c r="A1006" s="304" t="s">
        <v>70</v>
      </c>
      <c r="B1006" s="305"/>
      <c r="C1006" s="305"/>
      <c r="D1006" s="306"/>
      <c r="E1006" s="58"/>
      <c r="F1006" s="48">
        <f>SUM(F1000:F1004)-F1005</f>
        <v>16.569999999999997</v>
      </c>
      <c r="H1006" s="145">
        <f>H1007/H1002</f>
        <v>0.17000000000000015</v>
      </c>
    </row>
    <row r="1007" spans="1:8">
      <c r="A1007" s="304" t="s">
        <v>71</v>
      </c>
      <c r="B1007" s="305"/>
      <c r="C1007" s="305"/>
      <c r="D1007" s="306"/>
      <c r="E1007" s="58"/>
      <c r="F1007" s="48">
        <f>F1006+F1005</f>
        <v>22.389999999999997</v>
      </c>
      <c r="G1007" s="138">
        <v>25.11</v>
      </c>
      <c r="H1007" s="145">
        <f>G1007-F1007</f>
        <v>2.7200000000000024</v>
      </c>
    </row>
    <row r="1010" spans="1:8" ht="51">
      <c r="A1010" s="50" t="s">
        <v>1034</v>
      </c>
      <c r="B1010" s="49" t="s">
        <v>1035</v>
      </c>
      <c r="C1010" s="50" t="s">
        <v>579</v>
      </c>
      <c r="D1010" s="51"/>
    </row>
    <row r="1011" spans="1:8">
      <c r="A1011" s="45" t="s">
        <v>64</v>
      </c>
      <c r="B1011" s="72" t="s">
        <v>65</v>
      </c>
      <c r="C1011" s="45" t="s">
        <v>35</v>
      </c>
      <c r="D1011" s="45" t="s">
        <v>66</v>
      </c>
      <c r="E1011" s="45" t="s">
        <v>67</v>
      </c>
      <c r="F1011" s="45" t="s">
        <v>68</v>
      </c>
    </row>
    <row r="1012" spans="1:8">
      <c r="A1012" s="54">
        <v>88256</v>
      </c>
      <c r="B1012" s="52" t="s">
        <v>312</v>
      </c>
      <c r="C1012" s="54" t="s">
        <v>62</v>
      </c>
      <c r="D1012" s="54" t="s">
        <v>327</v>
      </c>
      <c r="E1012" s="48">
        <f>(1-'Entrada de Dados'!$B$5)*H1012</f>
        <v>9.562240000000001</v>
      </c>
      <c r="F1012" s="48">
        <f>ROUND(E1012*D1012,2)</f>
        <v>2.29</v>
      </c>
      <c r="H1012" s="85">
        <v>10.72</v>
      </c>
    </row>
    <row r="1013" spans="1:8">
      <c r="A1013" s="54">
        <v>88316</v>
      </c>
      <c r="B1013" s="52" t="s">
        <v>61</v>
      </c>
      <c r="C1013" s="54" t="s">
        <v>62</v>
      </c>
      <c r="D1013" s="54" t="s">
        <v>96</v>
      </c>
      <c r="E1013" s="48">
        <f>(1-'Entrada de Dados'!$B$5)*H1013</f>
        <v>8.5364400000000007</v>
      </c>
      <c r="F1013" s="48">
        <f>ROUND(E1013*D1013,2)</f>
        <v>1.28</v>
      </c>
      <c r="H1013" s="85">
        <v>9.57</v>
      </c>
    </row>
    <row r="1014" spans="1:8" ht="38.25">
      <c r="A1014" s="56" t="s">
        <v>1030</v>
      </c>
      <c r="B1014" s="53" t="s">
        <v>1031</v>
      </c>
      <c r="C1014" s="56" t="s">
        <v>597</v>
      </c>
      <c r="D1014" s="56">
        <v>1.0550000000000002</v>
      </c>
      <c r="E1014" s="48">
        <f>(1-'Entrada de Dados'!$B$5)*H1014</f>
        <v>14.272</v>
      </c>
      <c r="F1014" s="48">
        <f>ROUND(E1014*D1014,2)</f>
        <v>15.06</v>
      </c>
      <c r="H1014" s="85">
        <v>16</v>
      </c>
    </row>
    <row r="1015" spans="1:8" ht="25.5">
      <c r="A1015" s="56" t="s">
        <v>1001</v>
      </c>
      <c r="B1015" s="53" t="s">
        <v>1002</v>
      </c>
      <c r="C1015" s="56" t="s">
        <v>877</v>
      </c>
      <c r="D1015" s="56" t="s">
        <v>1003</v>
      </c>
      <c r="E1015" s="48">
        <f>(1-'Entrada de Dados'!$B$5)*H1015</f>
        <v>0.223</v>
      </c>
      <c r="F1015" s="48">
        <f>ROUND(E1015*D1015,2)</f>
        <v>1.08</v>
      </c>
      <c r="H1015" s="85">
        <v>0.25</v>
      </c>
    </row>
    <row r="1016" spans="1:8">
      <c r="A1016" s="54">
        <v>34357</v>
      </c>
      <c r="B1016" s="52" t="s">
        <v>314</v>
      </c>
      <c r="C1016" s="54" t="s">
        <v>88</v>
      </c>
      <c r="D1016" s="54" t="s">
        <v>327</v>
      </c>
      <c r="E1016" s="48">
        <f>(1-'Entrada de Dados'!$B$5)*H1016</f>
        <v>1.8910400000000001</v>
      </c>
      <c r="F1016" s="48">
        <f>ROUND(E1016*D1016,2)</f>
        <v>0.45</v>
      </c>
      <c r="H1016" s="85">
        <v>2.12</v>
      </c>
    </row>
    <row r="1017" spans="1:8">
      <c r="A1017" s="304" t="s">
        <v>69</v>
      </c>
      <c r="B1017" s="305"/>
      <c r="C1017" s="305"/>
      <c r="D1017" s="306"/>
      <c r="E1017" s="58"/>
      <c r="F1017" s="48">
        <f>SUM(F1012:F1013)</f>
        <v>3.5700000000000003</v>
      </c>
    </row>
    <row r="1018" spans="1:8">
      <c r="A1018" s="304" t="s">
        <v>70</v>
      </c>
      <c r="B1018" s="305"/>
      <c r="C1018" s="305"/>
      <c r="D1018" s="306"/>
      <c r="E1018" s="58"/>
      <c r="F1018" s="48">
        <f>SUM(F1012:F1016)-F1017</f>
        <v>16.59</v>
      </c>
      <c r="H1018" s="145">
        <f>H1019/H1014</f>
        <v>0.15375000000000005</v>
      </c>
    </row>
    <row r="1019" spans="1:8">
      <c r="A1019" s="304" t="s">
        <v>71</v>
      </c>
      <c r="B1019" s="305"/>
      <c r="C1019" s="305"/>
      <c r="D1019" s="306"/>
      <c r="E1019" s="58"/>
      <c r="F1019" s="48">
        <f>F1018+F1017</f>
        <v>20.16</v>
      </c>
      <c r="G1019" s="138">
        <v>22.62</v>
      </c>
      <c r="H1019" s="145">
        <f>G1019-F1019</f>
        <v>2.4600000000000009</v>
      </c>
    </row>
    <row r="1022" spans="1:8">
      <c r="A1022" s="50"/>
      <c r="B1022" s="49" t="e">
        <f>#REF!</f>
        <v>#REF!</v>
      </c>
      <c r="C1022" s="50" t="s">
        <v>34</v>
      </c>
      <c r="D1022" s="51"/>
    </row>
    <row r="1023" spans="1:8">
      <c r="A1023" s="45" t="s">
        <v>64</v>
      </c>
      <c r="B1023" s="72" t="s">
        <v>65</v>
      </c>
      <c r="C1023" s="45" t="s">
        <v>35</v>
      </c>
      <c r="D1023" s="45" t="s">
        <v>66</v>
      </c>
      <c r="E1023" s="45" t="s">
        <v>67</v>
      </c>
      <c r="F1023" s="45" t="s">
        <v>68</v>
      </c>
    </row>
    <row r="1024" spans="1:8">
      <c r="A1024" s="54">
        <v>88256</v>
      </c>
      <c r="B1024" s="52" t="s">
        <v>312</v>
      </c>
      <c r="C1024" s="54" t="s">
        <v>62</v>
      </c>
      <c r="D1024" s="54">
        <v>1.6800000000000002E-2</v>
      </c>
      <c r="E1024" s="48">
        <f>(1-'Entrada de Dados'!$B$5)*H1024</f>
        <v>9.562240000000001</v>
      </c>
      <c r="F1024" s="48">
        <f>ROUND(E1024*D1024,2)</f>
        <v>0.16</v>
      </c>
      <c r="H1024" s="85">
        <v>10.72</v>
      </c>
    </row>
    <row r="1025" spans="1:8">
      <c r="A1025" s="54">
        <v>88316</v>
      </c>
      <c r="B1025" s="52" t="s">
        <v>61</v>
      </c>
      <c r="C1025" s="54" t="s">
        <v>62</v>
      </c>
      <c r="D1025" s="54">
        <v>1.0500000000000001E-2</v>
      </c>
      <c r="E1025" s="48">
        <f>(1-'Entrada de Dados'!$B$5)*H1025</f>
        <v>8.5364400000000007</v>
      </c>
      <c r="F1025" s="48">
        <f>ROUND(E1025*D1025,2)</f>
        <v>0.09</v>
      </c>
      <c r="H1025" s="85">
        <v>9.57</v>
      </c>
    </row>
    <row r="1026" spans="1:8" ht="38.25">
      <c r="A1026" s="56" t="s">
        <v>1030</v>
      </c>
      <c r="B1026" s="53" t="s">
        <v>1031</v>
      </c>
      <c r="C1026" s="56" t="s">
        <v>597</v>
      </c>
      <c r="D1026" s="156">
        <v>0.21937499999999999</v>
      </c>
      <c r="E1026" s="48">
        <f>(1-'Entrada de Dados'!$B$5)*H1026</f>
        <v>14.272</v>
      </c>
      <c r="F1026" s="48">
        <f>ROUND(E1026*D1026,2)</f>
        <v>3.13</v>
      </c>
      <c r="H1026" s="85">
        <v>16</v>
      </c>
    </row>
    <row r="1027" spans="1:8" ht="25.5">
      <c r="A1027" s="56" t="s">
        <v>1001</v>
      </c>
      <c r="B1027" s="53" t="s">
        <v>1002</v>
      </c>
      <c r="C1027" s="56" t="s">
        <v>877</v>
      </c>
      <c r="D1027" s="56">
        <v>0.34020000000000006</v>
      </c>
      <c r="E1027" s="48">
        <f>(1-'Entrada de Dados'!$B$5)*H1027</f>
        <v>0.223</v>
      </c>
      <c r="F1027" s="48">
        <f>ROUND(E1027*D1027,2)</f>
        <v>0.08</v>
      </c>
      <c r="H1027" s="85">
        <v>0.25</v>
      </c>
    </row>
    <row r="1028" spans="1:8">
      <c r="A1028" s="54">
        <v>34357</v>
      </c>
      <c r="B1028" s="52" t="s">
        <v>314</v>
      </c>
      <c r="C1028" s="54" t="s">
        <v>88</v>
      </c>
      <c r="D1028" s="54">
        <v>1.6800000000000002E-2</v>
      </c>
      <c r="E1028" s="48">
        <f>(1-'Entrada de Dados'!$B$5)*H1028</f>
        <v>1.8910400000000001</v>
      </c>
      <c r="F1028" s="48">
        <f>ROUND(E1028*D1028,2)</f>
        <v>0.03</v>
      </c>
      <c r="H1028" s="85">
        <v>2.12</v>
      </c>
    </row>
    <row r="1029" spans="1:8">
      <c r="A1029" s="304" t="s">
        <v>69</v>
      </c>
      <c r="B1029" s="305"/>
      <c r="C1029" s="305"/>
      <c r="D1029" s="306"/>
      <c r="E1029" s="58"/>
      <c r="F1029" s="48">
        <f>SUM(F1024:F1025)</f>
        <v>0.25</v>
      </c>
    </row>
    <row r="1030" spans="1:8">
      <c r="A1030" s="304" t="s">
        <v>70</v>
      </c>
      <c r="B1030" s="305"/>
      <c r="C1030" s="305"/>
      <c r="D1030" s="306"/>
      <c r="E1030" s="58"/>
      <c r="F1030" s="48">
        <f>SUM(F1024:F1028)-F1029</f>
        <v>3.2399999999999998</v>
      </c>
      <c r="H1030" s="145">
        <f>H1031/H1026</f>
        <v>2.687500000000001E-2</v>
      </c>
    </row>
    <row r="1031" spans="1:8">
      <c r="A1031" s="304" t="s">
        <v>71</v>
      </c>
      <c r="B1031" s="305"/>
      <c r="C1031" s="305"/>
      <c r="D1031" s="306"/>
      <c r="E1031" s="58"/>
      <c r="F1031" s="48">
        <f>F1030+F1029</f>
        <v>3.4899999999999998</v>
      </c>
      <c r="G1031" s="130">
        <v>3.92</v>
      </c>
      <c r="H1031" s="145">
        <f>G1031-F1031</f>
        <v>0.43000000000000016</v>
      </c>
    </row>
    <row r="1034" spans="1:8">
      <c r="A1034" s="50"/>
      <c r="B1034" s="49" t="e">
        <f>#REF!</f>
        <v>#REF!</v>
      </c>
      <c r="C1034" s="50" t="s">
        <v>579</v>
      </c>
      <c r="D1034" s="51"/>
    </row>
    <row r="1035" spans="1:8">
      <c r="A1035" s="45" t="s">
        <v>64</v>
      </c>
      <c r="B1035" s="72" t="s">
        <v>65</v>
      </c>
      <c r="C1035" s="45" t="s">
        <v>35</v>
      </c>
      <c r="D1035" s="45" t="s">
        <v>66</v>
      </c>
      <c r="E1035" s="45" t="s">
        <v>67</v>
      </c>
      <c r="F1035" s="45" t="s">
        <v>68</v>
      </c>
    </row>
    <row r="1036" spans="1:8" ht="25.5">
      <c r="A1036" s="56" t="s">
        <v>600</v>
      </c>
      <c r="B1036" s="129" t="s">
        <v>1174</v>
      </c>
      <c r="C1036" s="56" t="s">
        <v>592</v>
      </c>
      <c r="D1036" s="156">
        <v>7.90056101703639E-3</v>
      </c>
      <c r="E1036" s="48">
        <f>(1-'Entrada de Dados'!$B$5)*H1036</f>
        <v>346.61336</v>
      </c>
      <c r="F1036" s="48">
        <f>ROUND(E1036*D1036,2)</f>
        <v>2.74</v>
      </c>
      <c r="H1036" s="85">
        <v>388.58</v>
      </c>
    </row>
    <row r="1037" spans="1:8">
      <c r="A1037" s="54">
        <v>88309</v>
      </c>
      <c r="B1037" s="52" t="s">
        <v>76</v>
      </c>
      <c r="C1037" s="54" t="s">
        <v>62</v>
      </c>
      <c r="D1037" s="54">
        <v>4.2000000000000003E-2</v>
      </c>
      <c r="E1037" s="48">
        <f>(1-'Entrada de Dados'!$B$5)*H1037</f>
        <v>10.32044</v>
      </c>
      <c r="F1037" s="48">
        <f>ROUND(E1037*D1037,2)</f>
        <v>0.43</v>
      </c>
      <c r="H1037" s="85">
        <v>11.57</v>
      </c>
    </row>
    <row r="1038" spans="1:8">
      <c r="A1038" s="54">
        <v>88316</v>
      </c>
      <c r="B1038" s="52" t="s">
        <v>61</v>
      </c>
      <c r="C1038" s="54" t="s">
        <v>62</v>
      </c>
      <c r="D1038" s="54">
        <v>2.1000000000000001E-2</v>
      </c>
      <c r="E1038" s="48">
        <f>(1-'Entrada de Dados'!$B$5)*H1038</f>
        <v>8.1796400000000009</v>
      </c>
      <c r="F1038" s="48">
        <f>ROUND(E1038*D1038,2)</f>
        <v>0.17</v>
      </c>
      <c r="H1038" s="85">
        <v>9.17</v>
      </c>
    </row>
    <row r="1039" spans="1:8" ht="25.5">
      <c r="A1039" s="56" t="s">
        <v>1026</v>
      </c>
      <c r="B1039" s="53" t="s">
        <v>1027</v>
      </c>
      <c r="C1039" s="56" t="s">
        <v>594</v>
      </c>
      <c r="D1039" s="56">
        <v>7.0000000000000007E-2</v>
      </c>
      <c r="E1039" s="48">
        <f>(1-'Entrada de Dados'!$B$5)*H1039</f>
        <v>0.89200000000000002</v>
      </c>
      <c r="F1039" s="48">
        <f>ROUND(E1039*D1039,2)</f>
        <v>0.06</v>
      </c>
      <c r="H1039" s="85">
        <v>1</v>
      </c>
    </row>
    <row r="1040" spans="1:8">
      <c r="A1040" s="54">
        <v>4786</v>
      </c>
      <c r="B1040" s="52" t="s">
        <v>324</v>
      </c>
      <c r="C1040" s="54" t="s">
        <v>215</v>
      </c>
      <c r="D1040" s="54">
        <v>7.0000000000000007E-2</v>
      </c>
      <c r="E1040" s="48">
        <f>(1-'Entrada de Dados'!$B$5)*H1040</f>
        <v>38.418440000000004</v>
      </c>
      <c r="F1040" s="48">
        <f>ROUND(E1040*D1040,2)</f>
        <v>2.69</v>
      </c>
      <c r="H1040" s="85">
        <v>43.07</v>
      </c>
    </row>
    <row r="1041" spans="1:8">
      <c r="A1041" s="304" t="s">
        <v>69</v>
      </c>
      <c r="B1041" s="305"/>
      <c r="C1041" s="305"/>
      <c r="D1041" s="306"/>
      <c r="E1041" s="58"/>
      <c r="F1041" s="48">
        <f>SUM(F1037:F1038)</f>
        <v>0.6</v>
      </c>
    </row>
    <row r="1042" spans="1:8">
      <c r="A1042" s="304" t="s">
        <v>70</v>
      </c>
      <c r="B1042" s="305"/>
      <c r="C1042" s="305"/>
      <c r="D1042" s="306"/>
      <c r="E1042" s="58"/>
      <c r="F1042" s="48">
        <f>SUM(F1036:F1040)-F1041</f>
        <v>5.49</v>
      </c>
      <c r="H1042" s="145">
        <f>H1043/H1036</f>
        <v>1.9043697565494886E-3</v>
      </c>
    </row>
    <row r="1043" spans="1:8">
      <c r="A1043" s="304" t="s">
        <v>71</v>
      </c>
      <c r="B1043" s="305"/>
      <c r="C1043" s="305"/>
      <c r="D1043" s="306"/>
      <c r="E1043" s="58"/>
      <c r="F1043" s="48">
        <f>F1042+F1041</f>
        <v>6.09</v>
      </c>
      <c r="G1043" s="128">
        <v>6.83</v>
      </c>
      <c r="H1043" s="145">
        <f>G1043-F1043</f>
        <v>0.74000000000000021</v>
      </c>
    </row>
    <row r="1046" spans="1:8" ht="25.5">
      <c r="A1046" s="50" t="s">
        <v>1036</v>
      </c>
      <c r="B1046" s="135" t="s">
        <v>1178</v>
      </c>
      <c r="C1046" s="50" t="s">
        <v>897</v>
      </c>
      <c r="D1046" s="51"/>
    </row>
    <row r="1047" spans="1:8">
      <c r="A1047" s="45" t="s">
        <v>64</v>
      </c>
      <c r="B1047" s="72" t="s">
        <v>65</v>
      </c>
      <c r="C1047" s="45" t="s">
        <v>35</v>
      </c>
      <c r="D1047" s="45" t="s">
        <v>66</v>
      </c>
      <c r="E1047" s="45" t="s">
        <v>67</v>
      </c>
      <c r="F1047" s="45" t="s">
        <v>68</v>
      </c>
    </row>
    <row r="1048" spans="1:8" ht="25.5">
      <c r="A1048" s="56" t="s">
        <v>600</v>
      </c>
      <c r="B1048" s="129" t="s">
        <v>1174</v>
      </c>
      <c r="C1048" s="56" t="s">
        <v>592</v>
      </c>
      <c r="D1048" s="56" t="s">
        <v>757</v>
      </c>
      <c r="E1048" s="48">
        <f>(1-'Entrada de Dados'!$B$5)*H1048</f>
        <v>346.61336</v>
      </c>
      <c r="F1048" s="48">
        <f>ROUND(E1048*D1048,2)</f>
        <v>1.04</v>
      </c>
      <c r="H1048" s="85">
        <v>388.58</v>
      </c>
    </row>
    <row r="1049" spans="1:8">
      <c r="A1049" s="54">
        <v>88309</v>
      </c>
      <c r="B1049" s="52" t="s">
        <v>76</v>
      </c>
      <c r="C1049" s="54" t="s">
        <v>62</v>
      </c>
      <c r="D1049" s="54" t="s">
        <v>246</v>
      </c>
      <c r="E1049" s="48">
        <f>(1-'Entrada de Dados'!$B$5)*H1049</f>
        <v>10.32044</v>
      </c>
      <c r="F1049" s="48">
        <f>ROUND(E1049*D1049,2)</f>
        <v>4.13</v>
      </c>
      <c r="H1049" s="85">
        <v>11.57</v>
      </c>
    </row>
    <row r="1050" spans="1:8">
      <c r="A1050" s="54">
        <v>88316</v>
      </c>
      <c r="B1050" s="52" t="s">
        <v>61</v>
      </c>
      <c r="C1050" s="54" t="s">
        <v>62</v>
      </c>
      <c r="D1050" s="54" t="s">
        <v>260</v>
      </c>
      <c r="E1050" s="48">
        <f>(1-'Entrada de Dados'!$B$5)*H1050</f>
        <v>8.1796400000000009</v>
      </c>
      <c r="F1050" s="48">
        <f>ROUND(E1050*D1050,2)</f>
        <v>1.64</v>
      </c>
      <c r="H1050" s="85">
        <v>9.17</v>
      </c>
    </row>
    <row r="1051" spans="1:8" ht="25.5">
      <c r="A1051" s="56" t="s">
        <v>1037</v>
      </c>
      <c r="B1051" s="129" t="s">
        <v>1177</v>
      </c>
      <c r="C1051" s="56" t="s">
        <v>594</v>
      </c>
      <c r="D1051" s="56" t="s">
        <v>585</v>
      </c>
      <c r="E1051" s="48">
        <f>(1-'Entrada de Dados'!$B$5)*H1051</f>
        <v>32.281480000000002</v>
      </c>
      <c r="F1051" s="48">
        <f>ROUND(E1051*D1051,2)</f>
        <v>32.28</v>
      </c>
      <c r="H1051" s="85">
        <v>36.19</v>
      </c>
    </row>
    <row r="1052" spans="1:8">
      <c r="A1052" s="304" t="s">
        <v>69</v>
      </c>
      <c r="B1052" s="305"/>
      <c r="C1052" s="305"/>
      <c r="D1052" s="306"/>
      <c r="E1052" s="58"/>
      <c r="F1052" s="48">
        <f>SUM(F1049:F1050)</f>
        <v>5.77</v>
      </c>
    </row>
    <row r="1053" spans="1:8">
      <c r="A1053" s="304" t="s">
        <v>70</v>
      </c>
      <c r="B1053" s="305"/>
      <c r="C1053" s="305"/>
      <c r="D1053" s="306"/>
      <c r="E1053" s="58"/>
      <c r="F1053" s="48">
        <f>SUM(F1048:F1051)-F1052</f>
        <v>33.320000000000007</v>
      </c>
    </row>
    <row r="1054" spans="1:8">
      <c r="A1054" s="304" t="s">
        <v>71</v>
      </c>
      <c r="B1054" s="305"/>
      <c r="C1054" s="305"/>
      <c r="D1054" s="306"/>
      <c r="E1054" s="58"/>
      <c r="F1054" s="48">
        <f>F1053+F1052</f>
        <v>39.090000000000003</v>
      </c>
      <c r="G1054" s="128">
        <v>43.82</v>
      </c>
      <c r="H1054" s="145">
        <f>G1054-F1054</f>
        <v>4.7299999999999969</v>
      </c>
    </row>
    <row r="1056" spans="1:8" ht="13.5" thickBot="1"/>
    <row r="1057" spans="1:8">
      <c r="A1057" s="310" t="s">
        <v>50</v>
      </c>
      <c r="B1057" s="312" t="e">
        <f>#REF!</f>
        <v>#REF!</v>
      </c>
      <c r="C1057" s="313"/>
      <c r="D1057" s="313"/>
      <c r="E1057" s="313"/>
      <c r="F1057" s="314"/>
    </row>
    <row r="1058" spans="1:8" ht="13.5" thickBot="1">
      <c r="A1058" s="311"/>
      <c r="B1058" s="315"/>
      <c r="C1058" s="316"/>
      <c r="D1058" s="316"/>
      <c r="E1058" s="316"/>
      <c r="F1058" s="317"/>
    </row>
    <row r="1061" spans="1:8" ht="38.25">
      <c r="A1061" s="50" t="s">
        <v>1038</v>
      </c>
      <c r="B1061" s="49" t="s">
        <v>1039</v>
      </c>
      <c r="C1061" s="50" t="s">
        <v>590</v>
      </c>
      <c r="D1061" s="51"/>
    </row>
    <row r="1062" spans="1:8">
      <c r="A1062" s="45" t="s">
        <v>64</v>
      </c>
      <c r="B1062" s="72" t="s">
        <v>65</v>
      </c>
      <c r="C1062" s="45" t="s">
        <v>35</v>
      </c>
      <c r="D1062" s="45" t="s">
        <v>66</v>
      </c>
      <c r="E1062" s="45" t="s">
        <v>67</v>
      </c>
      <c r="F1062" s="45" t="s">
        <v>68</v>
      </c>
    </row>
    <row r="1063" spans="1:8" ht="38.25">
      <c r="A1063" s="56" t="s">
        <v>1040</v>
      </c>
      <c r="B1063" s="53" t="s">
        <v>1041</v>
      </c>
      <c r="C1063" s="56" t="s">
        <v>582</v>
      </c>
      <c r="D1063" s="56" t="s">
        <v>1042</v>
      </c>
      <c r="E1063" s="48">
        <f>(1-'Entrada de Dados'!$B$5)*H1063</f>
        <v>8.2420799999999996</v>
      </c>
      <c r="F1063" s="48">
        <f t="shared" ref="F1063:F1068" si="26">ROUND(E1063*D1063,2)</f>
        <v>0.59</v>
      </c>
      <c r="H1063" s="85">
        <v>9.24</v>
      </c>
    </row>
    <row r="1064" spans="1:8" ht="25.5">
      <c r="A1064" s="56" t="s">
        <v>580</v>
      </c>
      <c r="B1064" s="53" t="s">
        <v>581</v>
      </c>
      <c r="C1064" s="56" t="s">
        <v>582</v>
      </c>
      <c r="D1064" s="56" t="s">
        <v>1042</v>
      </c>
      <c r="E1064" s="48">
        <f>(1-'Entrada de Dados'!$B$5)*H1064</f>
        <v>10.32044</v>
      </c>
      <c r="F1064" s="48">
        <f t="shared" si="26"/>
        <v>0.74</v>
      </c>
      <c r="H1064" s="85">
        <v>11.57</v>
      </c>
    </row>
    <row r="1065" spans="1:8" ht="38.25">
      <c r="A1065" s="56" t="s">
        <v>1043</v>
      </c>
      <c r="B1065" s="53" t="s">
        <v>1044</v>
      </c>
      <c r="C1065" s="56" t="s">
        <v>584</v>
      </c>
      <c r="D1065" s="56" t="s">
        <v>585</v>
      </c>
      <c r="E1065" s="48">
        <f>(1-'Entrada de Dados'!$B$5)*H1065</f>
        <v>9.1786799999999999</v>
      </c>
      <c r="F1065" s="48">
        <f t="shared" si="26"/>
        <v>9.18</v>
      </c>
      <c r="H1065" s="85">
        <v>10.29</v>
      </c>
    </row>
    <row r="1066" spans="1:8">
      <c r="A1066" s="54">
        <v>122</v>
      </c>
      <c r="B1066" s="52" t="s">
        <v>328</v>
      </c>
      <c r="C1066" s="54" t="s">
        <v>91</v>
      </c>
      <c r="D1066" s="54">
        <v>2.5000000000000001E-3</v>
      </c>
      <c r="E1066" s="48">
        <f>(1-'Entrada de Dados'!$B$5)*H1066</f>
        <v>23.932359999999999</v>
      </c>
      <c r="F1066" s="48">
        <f t="shared" si="26"/>
        <v>0.06</v>
      </c>
      <c r="H1066" s="85">
        <v>26.83</v>
      </c>
    </row>
    <row r="1067" spans="1:8">
      <c r="A1067" s="54">
        <v>3143</v>
      </c>
      <c r="B1067" s="52" t="s">
        <v>329</v>
      </c>
      <c r="C1067" s="54" t="s">
        <v>91</v>
      </c>
      <c r="D1067" s="54" t="s">
        <v>330</v>
      </c>
      <c r="E1067" s="48">
        <f>(1-'Entrada de Dados'!$B$5)*H1067</f>
        <v>4.11212</v>
      </c>
      <c r="F1067" s="48">
        <f t="shared" si="26"/>
        <v>0.04</v>
      </c>
      <c r="H1067" s="85">
        <v>4.6100000000000003</v>
      </c>
    </row>
    <row r="1068" spans="1:8">
      <c r="A1068" s="54">
        <v>20083</v>
      </c>
      <c r="B1068" s="52" t="s">
        <v>331</v>
      </c>
      <c r="C1068" s="54" t="s">
        <v>91</v>
      </c>
      <c r="D1068" s="54" t="s">
        <v>214</v>
      </c>
      <c r="E1068" s="48">
        <f>(1-'Entrada de Dados'!$B$5)*H1068</f>
        <v>28.347760000000001</v>
      </c>
      <c r="F1068" s="48">
        <f t="shared" si="26"/>
        <v>0.11</v>
      </c>
      <c r="H1068" s="85">
        <v>31.78</v>
      </c>
    </row>
    <row r="1069" spans="1:8">
      <c r="A1069" s="304" t="s">
        <v>69</v>
      </c>
      <c r="B1069" s="305"/>
      <c r="C1069" s="305"/>
      <c r="D1069" s="306"/>
      <c r="E1069" s="58"/>
      <c r="F1069" s="48">
        <f>SUM(F1063:F1064)</f>
        <v>1.33</v>
      </c>
    </row>
    <row r="1070" spans="1:8">
      <c r="A1070" s="304" t="s">
        <v>70</v>
      </c>
      <c r="B1070" s="305"/>
      <c r="C1070" s="305"/>
      <c r="D1070" s="306"/>
      <c r="E1070" s="58"/>
      <c r="F1070" s="48">
        <f>SUM(F1065:F1068)</f>
        <v>9.3899999999999988</v>
      </c>
    </row>
    <row r="1071" spans="1:8">
      <c r="A1071" s="304" t="s">
        <v>71</v>
      </c>
      <c r="B1071" s="305"/>
      <c r="C1071" s="305"/>
      <c r="D1071" s="306"/>
      <c r="E1071" s="58"/>
      <c r="F1071" s="48">
        <f>F1070+F1069</f>
        <v>10.719999999999999</v>
      </c>
      <c r="G1071" s="130">
        <v>12.03</v>
      </c>
    </row>
    <row r="1074" spans="1:8" ht="38.25">
      <c r="A1074" s="50" t="s">
        <v>1045</v>
      </c>
      <c r="B1074" s="49" t="s">
        <v>1046</v>
      </c>
      <c r="C1074" s="50" t="s">
        <v>590</v>
      </c>
      <c r="D1074" s="51"/>
    </row>
    <row r="1075" spans="1:8">
      <c r="A1075" s="45" t="s">
        <v>64</v>
      </c>
      <c r="B1075" s="72" t="s">
        <v>65</v>
      </c>
      <c r="C1075" s="45" t="s">
        <v>35</v>
      </c>
      <c r="D1075" s="45" t="s">
        <v>66</v>
      </c>
      <c r="E1075" s="45" t="s">
        <v>67</v>
      </c>
      <c r="F1075" s="45" t="s">
        <v>68</v>
      </c>
    </row>
    <row r="1076" spans="1:8" ht="38.25">
      <c r="A1076" s="56" t="s">
        <v>1040</v>
      </c>
      <c r="B1076" s="53" t="s">
        <v>1041</v>
      </c>
      <c r="C1076" s="56" t="s">
        <v>582</v>
      </c>
      <c r="D1076" s="56" t="s">
        <v>1047</v>
      </c>
      <c r="E1076" s="48">
        <f>(1-'Entrada de Dados'!$B$5)*H1076</f>
        <v>8.2420799999999996</v>
      </c>
      <c r="F1076" s="48">
        <f t="shared" ref="F1076:F1081" si="27">ROUND(E1076*D1076,2)</f>
        <v>0.92</v>
      </c>
      <c r="H1076" s="85">
        <v>9.24</v>
      </c>
    </row>
    <row r="1077" spans="1:8" ht="25.5">
      <c r="A1077" s="56" t="s">
        <v>580</v>
      </c>
      <c r="B1077" s="53" t="s">
        <v>581</v>
      </c>
      <c r="C1077" s="56" t="s">
        <v>582</v>
      </c>
      <c r="D1077" s="56" t="s">
        <v>1047</v>
      </c>
      <c r="E1077" s="48">
        <f>(1-'Entrada de Dados'!$B$5)*H1077</f>
        <v>10.32044</v>
      </c>
      <c r="F1077" s="48">
        <f t="shared" si="27"/>
        <v>1.1599999999999999</v>
      </c>
      <c r="H1077" s="85">
        <v>11.57</v>
      </c>
    </row>
    <row r="1078" spans="1:8" ht="38.25">
      <c r="A1078" s="56" t="s">
        <v>1048</v>
      </c>
      <c r="B1078" s="53" t="s">
        <v>1049</v>
      </c>
      <c r="C1078" s="56" t="s">
        <v>584</v>
      </c>
      <c r="D1078" s="56" t="s">
        <v>585</v>
      </c>
      <c r="E1078" s="48">
        <f>(1-'Entrada de Dados'!$B$5)*H1078</f>
        <v>21.158239999999999</v>
      </c>
      <c r="F1078" s="48">
        <f t="shared" si="27"/>
        <v>21.16</v>
      </c>
      <c r="H1078" s="85">
        <v>23.72</v>
      </c>
    </row>
    <row r="1079" spans="1:8">
      <c r="A1079" s="54">
        <v>122</v>
      </c>
      <c r="B1079" s="52" t="s">
        <v>328</v>
      </c>
      <c r="C1079" s="54" t="s">
        <v>91</v>
      </c>
      <c r="D1079" s="54" t="s">
        <v>332</v>
      </c>
      <c r="E1079" s="48">
        <f>(1-'Entrada de Dados'!$B$5)*H1079</f>
        <v>23.932359999999999</v>
      </c>
      <c r="F1079" s="48">
        <f t="shared" si="27"/>
        <v>0.21</v>
      </c>
      <c r="H1079" s="85">
        <v>26.83</v>
      </c>
    </row>
    <row r="1080" spans="1:8">
      <c r="A1080" s="54">
        <v>3143</v>
      </c>
      <c r="B1080" s="52" t="s">
        <v>329</v>
      </c>
      <c r="C1080" s="54" t="s">
        <v>91</v>
      </c>
      <c r="D1080" s="54" t="s">
        <v>333</v>
      </c>
      <c r="E1080" s="48">
        <f>(1-'Entrada de Dados'!$B$5)*H1080</f>
        <v>4.11212</v>
      </c>
      <c r="F1080" s="48">
        <f t="shared" si="27"/>
        <v>0.08</v>
      </c>
      <c r="H1080" s="85">
        <v>4.6100000000000003</v>
      </c>
    </row>
    <row r="1081" spans="1:8">
      <c r="A1081" s="54">
        <v>20083</v>
      </c>
      <c r="B1081" s="52" t="s">
        <v>331</v>
      </c>
      <c r="C1081" s="54" t="s">
        <v>91</v>
      </c>
      <c r="D1081" s="54" t="s">
        <v>334</v>
      </c>
      <c r="E1081" s="48">
        <f>(1-'Entrada de Dados'!$B$5)*H1081</f>
        <v>28.347760000000001</v>
      </c>
      <c r="F1081" s="48">
        <f t="shared" si="27"/>
        <v>0.31</v>
      </c>
      <c r="H1081" s="85">
        <v>31.78</v>
      </c>
    </row>
    <row r="1082" spans="1:8">
      <c r="A1082" s="304" t="s">
        <v>69</v>
      </c>
      <c r="B1082" s="305"/>
      <c r="C1082" s="305"/>
      <c r="D1082" s="306"/>
      <c r="E1082" s="58"/>
      <c r="F1082" s="48">
        <f>SUM(F1076:F1077)</f>
        <v>2.08</v>
      </c>
    </row>
    <row r="1083" spans="1:8">
      <c r="A1083" s="304" t="s">
        <v>70</v>
      </c>
      <c r="B1083" s="305"/>
      <c r="C1083" s="305"/>
      <c r="D1083" s="306"/>
      <c r="E1083" s="58"/>
      <c r="F1083" s="48">
        <f>SUM(F1078:F1081)</f>
        <v>21.759999999999998</v>
      </c>
    </row>
    <row r="1084" spans="1:8">
      <c r="A1084" s="304" t="s">
        <v>71</v>
      </c>
      <c r="B1084" s="305"/>
      <c r="C1084" s="305"/>
      <c r="D1084" s="306"/>
      <c r="E1084" s="58"/>
      <c r="F1084" s="48">
        <f>F1083+F1082</f>
        <v>23.839999999999996</v>
      </c>
      <c r="G1084" s="130">
        <v>26.73</v>
      </c>
      <c r="H1084" s="145">
        <f>G1084-F1084</f>
        <v>2.8900000000000041</v>
      </c>
    </row>
    <row r="1087" spans="1:8">
      <c r="A1087" s="50"/>
      <c r="B1087" s="49" t="e">
        <f>#REF!</f>
        <v>#REF!</v>
      </c>
      <c r="C1087" s="50" t="s">
        <v>590</v>
      </c>
      <c r="D1087" s="51"/>
    </row>
    <row r="1088" spans="1:8">
      <c r="A1088" s="45" t="s">
        <v>64</v>
      </c>
      <c r="B1088" s="72" t="s">
        <v>65</v>
      </c>
      <c r="C1088" s="45" t="s">
        <v>35</v>
      </c>
      <c r="D1088" s="45" t="s">
        <v>66</v>
      </c>
      <c r="E1088" s="45" t="s">
        <v>67</v>
      </c>
      <c r="F1088" s="45" t="s">
        <v>68</v>
      </c>
    </row>
    <row r="1089" spans="1:8" ht="38.25">
      <c r="A1089" s="56" t="s">
        <v>1040</v>
      </c>
      <c r="B1089" s="53" t="s">
        <v>1041</v>
      </c>
      <c r="C1089" s="56" t="s">
        <v>582</v>
      </c>
      <c r="D1089" s="56" t="s">
        <v>1047</v>
      </c>
      <c r="E1089" s="48">
        <f>(1-'Entrada de Dados'!$B$5)*H1089</f>
        <v>8.2420799999999996</v>
      </c>
      <c r="F1089" s="48">
        <f t="shared" ref="F1089:F1094" si="28">ROUND(E1089*D1089,2)</f>
        <v>0.92</v>
      </c>
      <c r="H1089" s="85">
        <v>9.24</v>
      </c>
    </row>
    <row r="1090" spans="1:8" ht="25.5">
      <c r="A1090" s="56" t="s">
        <v>580</v>
      </c>
      <c r="B1090" s="53" t="s">
        <v>581</v>
      </c>
      <c r="C1090" s="56" t="s">
        <v>582</v>
      </c>
      <c r="D1090" s="56" t="s">
        <v>1047</v>
      </c>
      <c r="E1090" s="48">
        <f>(1-'Entrada de Dados'!$B$5)*H1090</f>
        <v>10.32044</v>
      </c>
      <c r="F1090" s="48">
        <f t="shared" si="28"/>
        <v>1.1599999999999999</v>
      </c>
      <c r="H1090" s="85">
        <v>11.57</v>
      </c>
    </row>
    <row r="1091" spans="1:8">
      <c r="A1091" s="56"/>
      <c r="B1091" s="53" t="s">
        <v>26</v>
      </c>
      <c r="C1091" s="56" t="s">
        <v>584</v>
      </c>
      <c r="D1091" s="56" t="s">
        <v>585</v>
      </c>
      <c r="E1091" s="48">
        <f>(1-'Entrada de Dados'!$B$5)*H1091</f>
        <v>0.59764000000000006</v>
      </c>
      <c r="F1091" s="48">
        <f t="shared" si="28"/>
        <v>0.6</v>
      </c>
      <c r="H1091" s="85">
        <v>0.67</v>
      </c>
    </row>
    <row r="1092" spans="1:8">
      <c r="A1092" s="54">
        <v>122</v>
      </c>
      <c r="B1092" s="52" t="s">
        <v>328</v>
      </c>
      <c r="C1092" s="54" t="s">
        <v>91</v>
      </c>
      <c r="D1092" s="54" t="s">
        <v>332</v>
      </c>
      <c r="E1092" s="48">
        <f>(1-'Entrada de Dados'!$B$5)*H1092</f>
        <v>23.932359999999999</v>
      </c>
      <c r="F1092" s="48">
        <f t="shared" si="28"/>
        <v>0.21</v>
      </c>
      <c r="H1092" s="85">
        <v>26.83</v>
      </c>
    </row>
    <row r="1093" spans="1:8">
      <c r="A1093" s="54">
        <v>3143</v>
      </c>
      <c r="B1093" s="52" t="s">
        <v>329</v>
      </c>
      <c r="C1093" s="54" t="s">
        <v>91</v>
      </c>
      <c r="D1093" s="54" t="s">
        <v>333</v>
      </c>
      <c r="E1093" s="48">
        <f>(1-'Entrada de Dados'!$B$5)*H1093</f>
        <v>4.11212</v>
      </c>
      <c r="F1093" s="48">
        <f t="shared" si="28"/>
        <v>0.08</v>
      </c>
      <c r="H1093" s="85">
        <v>4.6100000000000003</v>
      </c>
    </row>
    <row r="1094" spans="1:8">
      <c r="A1094" s="54">
        <v>20083</v>
      </c>
      <c r="B1094" s="52" t="s">
        <v>331</v>
      </c>
      <c r="C1094" s="54" t="s">
        <v>91</v>
      </c>
      <c r="D1094" s="54" t="s">
        <v>334</v>
      </c>
      <c r="E1094" s="48">
        <f>(1-'Entrada de Dados'!$B$5)*H1094</f>
        <v>28.347760000000001</v>
      </c>
      <c r="F1094" s="48">
        <f t="shared" si="28"/>
        <v>0.31</v>
      </c>
      <c r="H1094" s="85">
        <v>31.78</v>
      </c>
    </row>
    <row r="1095" spans="1:8">
      <c r="A1095" s="304" t="s">
        <v>69</v>
      </c>
      <c r="B1095" s="305"/>
      <c r="C1095" s="305"/>
      <c r="D1095" s="306"/>
      <c r="E1095" s="58"/>
      <c r="F1095" s="48">
        <f>SUM(F1089:F1090)</f>
        <v>2.08</v>
      </c>
    </row>
    <row r="1096" spans="1:8">
      <c r="A1096" s="304" t="s">
        <v>70</v>
      </c>
      <c r="B1096" s="305"/>
      <c r="C1096" s="305"/>
      <c r="D1096" s="306"/>
      <c r="E1096" s="58"/>
      <c r="F1096" s="48">
        <f>SUM(F1091:F1094)</f>
        <v>1.2</v>
      </c>
    </row>
    <row r="1097" spans="1:8">
      <c r="A1097" s="304" t="s">
        <v>71</v>
      </c>
      <c r="B1097" s="305"/>
      <c r="C1097" s="305"/>
      <c r="D1097" s="306"/>
      <c r="E1097" s="58"/>
      <c r="F1097" s="48">
        <f>F1096+F1095</f>
        <v>3.2800000000000002</v>
      </c>
      <c r="G1097" s="130">
        <v>3.68</v>
      </c>
      <c r="H1097" s="145">
        <f>G1097-F1097</f>
        <v>0.39999999999999991</v>
      </c>
    </row>
    <row r="1100" spans="1:8">
      <c r="A1100" s="50"/>
      <c r="B1100" s="49" t="e">
        <f>#REF!</f>
        <v>#REF!</v>
      </c>
      <c r="C1100" s="50" t="s">
        <v>590</v>
      </c>
      <c r="D1100" s="51"/>
    </row>
    <row r="1101" spans="1:8">
      <c r="A1101" s="45" t="s">
        <v>64</v>
      </c>
      <c r="B1101" s="72" t="s">
        <v>65</v>
      </c>
      <c r="C1101" s="45" t="s">
        <v>35</v>
      </c>
      <c r="D1101" s="45" t="s">
        <v>66</v>
      </c>
      <c r="E1101" s="45" t="s">
        <v>67</v>
      </c>
      <c r="F1101" s="45" t="s">
        <v>68</v>
      </c>
    </row>
    <row r="1102" spans="1:8" ht="38.25">
      <c r="A1102" s="56" t="s">
        <v>1040</v>
      </c>
      <c r="B1102" s="53" t="s">
        <v>1041</v>
      </c>
      <c r="C1102" s="56" t="s">
        <v>582</v>
      </c>
      <c r="D1102" s="56" t="s">
        <v>1047</v>
      </c>
      <c r="E1102" s="48">
        <f>(1-'Entrada de Dados'!$B$5)*H1102</f>
        <v>8.2420799999999996</v>
      </c>
      <c r="F1102" s="48">
        <f t="shared" ref="F1102:F1107" si="29">ROUND(E1102*D1102,2)</f>
        <v>0.92</v>
      </c>
      <c r="H1102" s="85">
        <v>9.24</v>
      </c>
    </row>
    <row r="1103" spans="1:8" ht="25.5">
      <c r="A1103" s="56" t="s">
        <v>580</v>
      </c>
      <c r="B1103" s="53" t="s">
        <v>581</v>
      </c>
      <c r="C1103" s="56" t="s">
        <v>582</v>
      </c>
      <c r="D1103" s="56" t="s">
        <v>1047</v>
      </c>
      <c r="E1103" s="48">
        <f>(1-'Entrada de Dados'!$B$5)*H1103</f>
        <v>10.32044</v>
      </c>
      <c r="F1103" s="48">
        <f t="shared" si="29"/>
        <v>1.1599999999999999</v>
      </c>
      <c r="H1103" s="85">
        <v>11.57</v>
      </c>
    </row>
    <row r="1104" spans="1:8">
      <c r="A1104" s="56"/>
      <c r="B1104" s="53" t="s">
        <v>23</v>
      </c>
      <c r="C1104" s="56" t="s">
        <v>584</v>
      </c>
      <c r="D1104" s="56" t="s">
        <v>585</v>
      </c>
      <c r="E1104" s="48">
        <f>(1-'Entrada de Dados'!$B$5)*H1104</f>
        <v>4.5848800000000001</v>
      </c>
      <c r="F1104" s="48">
        <f t="shared" si="29"/>
        <v>4.58</v>
      </c>
      <c r="H1104" s="85">
        <v>5.14</v>
      </c>
    </row>
    <row r="1105" spans="1:8">
      <c r="A1105" s="54">
        <v>122</v>
      </c>
      <c r="B1105" s="52" t="s">
        <v>328</v>
      </c>
      <c r="C1105" s="54" t="s">
        <v>91</v>
      </c>
      <c r="D1105" s="54" t="s">
        <v>332</v>
      </c>
      <c r="E1105" s="48">
        <f>(1-'Entrada de Dados'!$B$5)*H1105</f>
        <v>23.932359999999999</v>
      </c>
      <c r="F1105" s="48">
        <f t="shared" si="29"/>
        <v>0.21</v>
      </c>
      <c r="H1105" s="85">
        <v>26.83</v>
      </c>
    </row>
    <row r="1106" spans="1:8">
      <c r="A1106" s="54">
        <v>3143</v>
      </c>
      <c r="B1106" s="52" t="s">
        <v>329</v>
      </c>
      <c r="C1106" s="54" t="s">
        <v>91</v>
      </c>
      <c r="D1106" s="54" t="s">
        <v>333</v>
      </c>
      <c r="E1106" s="48">
        <f>(1-'Entrada de Dados'!$B$5)*H1106</f>
        <v>4.11212</v>
      </c>
      <c r="F1106" s="48">
        <f t="shared" si="29"/>
        <v>0.08</v>
      </c>
      <c r="H1106" s="85">
        <v>4.6100000000000003</v>
      </c>
    </row>
    <row r="1107" spans="1:8">
      <c r="A1107" s="54">
        <v>20083</v>
      </c>
      <c r="B1107" s="52" t="s">
        <v>331</v>
      </c>
      <c r="C1107" s="54" t="s">
        <v>91</v>
      </c>
      <c r="D1107" s="54" t="s">
        <v>334</v>
      </c>
      <c r="E1107" s="48">
        <f>(1-'Entrada de Dados'!$B$5)*H1107</f>
        <v>28.347760000000001</v>
      </c>
      <c r="F1107" s="48">
        <f t="shared" si="29"/>
        <v>0.31</v>
      </c>
      <c r="H1107" s="85">
        <v>31.78</v>
      </c>
    </row>
    <row r="1108" spans="1:8">
      <c r="A1108" s="304" t="s">
        <v>69</v>
      </c>
      <c r="B1108" s="305"/>
      <c r="C1108" s="305"/>
      <c r="D1108" s="306"/>
      <c r="E1108" s="58"/>
      <c r="F1108" s="48">
        <f>SUM(F1102:F1103)</f>
        <v>2.08</v>
      </c>
    </row>
    <row r="1109" spans="1:8">
      <c r="A1109" s="304" t="s">
        <v>70</v>
      </c>
      <c r="B1109" s="305"/>
      <c r="C1109" s="305"/>
      <c r="D1109" s="306"/>
      <c r="E1109" s="58"/>
      <c r="F1109" s="48">
        <f>SUM(F1104:F1107)</f>
        <v>5.18</v>
      </c>
    </row>
    <row r="1110" spans="1:8">
      <c r="A1110" s="304" t="s">
        <v>71</v>
      </c>
      <c r="B1110" s="305"/>
      <c r="C1110" s="305"/>
      <c r="D1110" s="306"/>
      <c r="E1110" s="58"/>
      <c r="F1110" s="48">
        <f>F1109+F1108</f>
        <v>7.26</v>
      </c>
      <c r="G1110" s="130">
        <v>8.15</v>
      </c>
      <c r="H1110" s="145">
        <f>G1110-F1110</f>
        <v>0.89000000000000057</v>
      </c>
    </row>
    <row r="1113" spans="1:8">
      <c r="A1113" s="50"/>
      <c r="B1113" s="49" t="e">
        <f>#REF!</f>
        <v>#REF!</v>
      </c>
      <c r="C1113" s="50" t="s">
        <v>590</v>
      </c>
      <c r="D1113" s="51"/>
    </row>
    <row r="1114" spans="1:8">
      <c r="A1114" s="45" t="s">
        <v>64</v>
      </c>
      <c r="B1114" s="72" t="s">
        <v>65</v>
      </c>
      <c r="C1114" s="45" t="s">
        <v>35</v>
      </c>
      <c r="D1114" s="45" t="s">
        <v>66</v>
      </c>
      <c r="E1114" s="45" t="s">
        <v>67</v>
      </c>
      <c r="F1114" s="45" t="s">
        <v>68</v>
      </c>
    </row>
    <row r="1115" spans="1:8" ht="38.25">
      <c r="A1115" s="56" t="s">
        <v>1040</v>
      </c>
      <c r="B1115" s="53" t="s">
        <v>1041</v>
      </c>
      <c r="C1115" s="56" t="s">
        <v>582</v>
      </c>
      <c r="D1115" s="56" t="s">
        <v>1047</v>
      </c>
      <c r="E1115" s="48">
        <f>(1-'Entrada de Dados'!$B$5)*H1115</f>
        <v>8.2420799999999996</v>
      </c>
      <c r="F1115" s="48">
        <f t="shared" ref="F1115:F1120" si="30">ROUND(E1115*D1115,2)</f>
        <v>0.92</v>
      </c>
      <c r="H1115" s="85">
        <v>9.24</v>
      </c>
    </row>
    <row r="1116" spans="1:8" ht="25.5">
      <c r="A1116" s="56" t="s">
        <v>580</v>
      </c>
      <c r="B1116" s="53" t="s">
        <v>581</v>
      </c>
      <c r="C1116" s="56" t="s">
        <v>582</v>
      </c>
      <c r="D1116" s="56" t="s">
        <v>1047</v>
      </c>
      <c r="E1116" s="48">
        <f>(1-'Entrada de Dados'!$B$5)*H1116</f>
        <v>10.32044</v>
      </c>
      <c r="F1116" s="48">
        <f t="shared" si="30"/>
        <v>1.1599999999999999</v>
      </c>
      <c r="H1116" s="85">
        <v>11.57</v>
      </c>
    </row>
    <row r="1117" spans="1:8">
      <c r="A1117" s="56"/>
      <c r="B1117" s="53" t="s">
        <v>24</v>
      </c>
      <c r="C1117" s="56" t="s">
        <v>584</v>
      </c>
      <c r="D1117" s="56" t="s">
        <v>585</v>
      </c>
      <c r="E1117" s="48">
        <f>(1-'Entrada de Dados'!$B$5)*H1117</f>
        <v>5.9496399999999996</v>
      </c>
      <c r="F1117" s="48">
        <f t="shared" si="30"/>
        <v>5.95</v>
      </c>
      <c r="H1117" s="85">
        <v>6.67</v>
      </c>
    </row>
    <row r="1118" spans="1:8">
      <c r="A1118" s="54">
        <v>122</v>
      </c>
      <c r="B1118" s="52" t="s">
        <v>328</v>
      </c>
      <c r="C1118" s="54" t="s">
        <v>91</v>
      </c>
      <c r="D1118" s="54" t="s">
        <v>332</v>
      </c>
      <c r="E1118" s="48">
        <f>(1-'Entrada de Dados'!$B$5)*H1118</f>
        <v>23.932359999999999</v>
      </c>
      <c r="F1118" s="48">
        <f t="shared" si="30"/>
        <v>0.21</v>
      </c>
      <c r="H1118" s="85">
        <v>26.83</v>
      </c>
    </row>
    <row r="1119" spans="1:8">
      <c r="A1119" s="54">
        <v>3143</v>
      </c>
      <c r="B1119" s="52" t="s">
        <v>329</v>
      </c>
      <c r="C1119" s="54" t="s">
        <v>91</v>
      </c>
      <c r="D1119" s="54" t="s">
        <v>333</v>
      </c>
      <c r="E1119" s="48">
        <f>(1-'Entrada de Dados'!$B$5)*H1119</f>
        <v>4.11212</v>
      </c>
      <c r="F1119" s="48">
        <f t="shared" si="30"/>
        <v>0.08</v>
      </c>
      <c r="H1119" s="85">
        <v>4.6100000000000003</v>
      </c>
    </row>
    <row r="1120" spans="1:8">
      <c r="A1120" s="54">
        <v>20083</v>
      </c>
      <c r="B1120" s="52" t="s">
        <v>331</v>
      </c>
      <c r="C1120" s="54" t="s">
        <v>91</v>
      </c>
      <c r="D1120" s="54" t="s">
        <v>334</v>
      </c>
      <c r="E1120" s="48">
        <f>(1-'Entrada de Dados'!$B$5)*H1120</f>
        <v>28.347760000000001</v>
      </c>
      <c r="F1120" s="48">
        <f t="shared" si="30"/>
        <v>0.31</v>
      </c>
      <c r="H1120" s="85">
        <v>31.78</v>
      </c>
    </row>
    <row r="1121" spans="1:8">
      <c r="A1121" s="304" t="s">
        <v>69</v>
      </c>
      <c r="B1121" s="305"/>
      <c r="C1121" s="305"/>
      <c r="D1121" s="306"/>
      <c r="E1121" s="58"/>
      <c r="F1121" s="48">
        <f>SUM(F1115:F1116)</f>
        <v>2.08</v>
      </c>
    </row>
    <row r="1122" spans="1:8">
      <c r="A1122" s="304" t="s">
        <v>70</v>
      </c>
      <c r="B1122" s="305"/>
      <c r="C1122" s="305"/>
      <c r="D1122" s="306"/>
      <c r="E1122" s="58"/>
      <c r="F1122" s="48">
        <f>SUM(F1117:F1120)</f>
        <v>6.55</v>
      </c>
    </row>
    <row r="1123" spans="1:8">
      <c r="A1123" s="304" t="s">
        <v>71</v>
      </c>
      <c r="B1123" s="305"/>
      <c r="C1123" s="305"/>
      <c r="D1123" s="306"/>
      <c r="E1123" s="58"/>
      <c r="F1123" s="48">
        <f>F1122+F1121</f>
        <v>8.629999999999999</v>
      </c>
      <c r="G1123" s="130">
        <v>9.68</v>
      </c>
      <c r="H1123" s="145">
        <f>G1123-F1123</f>
        <v>1.0500000000000007</v>
      </c>
    </row>
    <row r="1126" spans="1:8" ht="63.75">
      <c r="A1126" s="50" t="s">
        <v>1050</v>
      </c>
      <c r="B1126" s="49" t="s">
        <v>1051</v>
      </c>
      <c r="C1126" s="50" t="s">
        <v>590</v>
      </c>
      <c r="D1126" s="51"/>
    </row>
    <row r="1127" spans="1:8">
      <c r="A1127" s="45" t="s">
        <v>64</v>
      </c>
      <c r="B1127" s="72" t="s">
        <v>65</v>
      </c>
      <c r="C1127" s="45" t="s">
        <v>35</v>
      </c>
      <c r="D1127" s="45" t="s">
        <v>66</v>
      </c>
      <c r="E1127" s="45" t="s">
        <v>67</v>
      </c>
      <c r="F1127" s="45" t="s">
        <v>68</v>
      </c>
    </row>
    <row r="1128" spans="1:8" ht="25.5">
      <c r="A1128" s="56" t="s">
        <v>1052</v>
      </c>
      <c r="B1128" s="53" t="s">
        <v>1053</v>
      </c>
      <c r="C1128" s="56" t="s">
        <v>592</v>
      </c>
      <c r="D1128" s="56" t="s">
        <v>1054</v>
      </c>
      <c r="E1128" s="48">
        <f>(1-'Entrada de Dados'!$B$5)*H1128</f>
        <v>286.13576</v>
      </c>
      <c r="F1128" s="48">
        <f t="shared" ref="F1128:F1136" si="31">ROUND(E1128*D1128,2)</f>
        <v>5.15</v>
      </c>
      <c r="H1128" s="85">
        <v>320.77999999999997</v>
      </c>
    </row>
    <row r="1129" spans="1:8" ht="25.5">
      <c r="A1129" s="56" t="s">
        <v>1055</v>
      </c>
      <c r="B1129" s="53" t="s">
        <v>1056</v>
      </c>
      <c r="C1129" s="56" t="s">
        <v>584</v>
      </c>
      <c r="D1129" s="56" t="s">
        <v>585</v>
      </c>
      <c r="E1129" s="48">
        <f>(1-'Entrada de Dados'!$B$5)*H1129</f>
        <v>18.937160000000002</v>
      </c>
      <c r="F1129" s="48">
        <f t="shared" si="31"/>
        <v>18.940000000000001</v>
      </c>
      <c r="H1129" s="85">
        <v>21.23</v>
      </c>
    </row>
    <row r="1130" spans="1:8" ht="38.25">
      <c r="A1130" s="56" t="s">
        <v>1057</v>
      </c>
      <c r="B1130" s="53" t="s">
        <v>1058</v>
      </c>
      <c r="C1130" s="56" t="s">
        <v>592</v>
      </c>
      <c r="D1130" s="56" t="s">
        <v>1059</v>
      </c>
      <c r="E1130" s="48">
        <f>(1-'Entrada de Dados'!$B$5)*H1130</f>
        <v>28.642119999999998</v>
      </c>
      <c r="F1130" s="48">
        <f t="shared" si="31"/>
        <v>6.19</v>
      </c>
      <c r="H1130" s="85">
        <v>32.11</v>
      </c>
    </row>
    <row r="1131" spans="1:8" ht="38.25">
      <c r="A1131" s="56" t="s">
        <v>1060</v>
      </c>
      <c r="B1131" s="53" t="s">
        <v>1061</v>
      </c>
      <c r="C1131" s="56" t="s">
        <v>592</v>
      </c>
      <c r="D1131" s="56" t="s">
        <v>1062</v>
      </c>
      <c r="E1131" s="48">
        <f>(1-'Entrada de Dados'!$B$5)*H1131</f>
        <v>304.30579999999998</v>
      </c>
      <c r="F1131" s="48">
        <f t="shared" si="31"/>
        <v>5.0199999999999996</v>
      </c>
      <c r="H1131" s="85">
        <v>341.15</v>
      </c>
    </row>
    <row r="1132" spans="1:8" ht="51">
      <c r="A1132" s="56" t="s">
        <v>1063</v>
      </c>
      <c r="B1132" s="53" t="s">
        <v>1064</v>
      </c>
      <c r="C1132" s="56" t="s">
        <v>592</v>
      </c>
      <c r="D1132" s="56" t="s">
        <v>1065</v>
      </c>
      <c r="E1132" s="48">
        <f>(1-'Entrada de Dados'!$B$5)*H1132</f>
        <v>264.18364000000003</v>
      </c>
      <c r="F1132" s="48">
        <f t="shared" si="31"/>
        <v>6.02</v>
      </c>
      <c r="H1132" s="85">
        <v>296.17</v>
      </c>
    </row>
    <row r="1133" spans="1:8">
      <c r="A1133" s="54">
        <v>88309</v>
      </c>
      <c r="B1133" s="52" t="s">
        <v>76</v>
      </c>
      <c r="C1133" s="54" t="s">
        <v>62</v>
      </c>
      <c r="D1133" s="54" t="s">
        <v>78</v>
      </c>
      <c r="E1133" s="48">
        <f>(1-'Entrada de Dados'!$B$5)*H1133</f>
        <v>10.32044</v>
      </c>
      <c r="F1133" s="48">
        <f t="shared" si="31"/>
        <v>19.61</v>
      </c>
      <c r="H1133" s="85">
        <v>11.57</v>
      </c>
    </row>
    <row r="1134" spans="1:8">
      <c r="A1134" s="54">
        <v>88316</v>
      </c>
      <c r="B1134" s="52" t="s">
        <v>61</v>
      </c>
      <c r="C1134" s="54" t="s">
        <v>62</v>
      </c>
      <c r="D1134" s="169">
        <v>1.5659760087241004</v>
      </c>
      <c r="E1134" s="48">
        <f>(1-'Entrada de Dados'!$B$5)*H1134</f>
        <v>8.1796400000000009</v>
      </c>
      <c r="F1134" s="48">
        <f t="shared" si="31"/>
        <v>12.81</v>
      </c>
      <c r="H1134" s="85">
        <v>9.17</v>
      </c>
    </row>
    <row r="1135" spans="1:8">
      <c r="A1135" s="54">
        <v>1379</v>
      </c>
      <c r="B1135" s="52" t="s">
        <v>87</v>
      </c>
      <c r="C1135" s="54" t="s">
        <v>88</v>
      </c>
      <c r="D1135" s="54" t="s">
        <v>179</v>
      </c>
      <c r="E1135" s="48">
        <f>(1-'Entrada de Dados'!$B$5)*H1135</f>
        <v>0.41032000000000002</v>
      </c>
      <c r="F1135" s="48">
        <f t="shared" si="31"/>
        <v>0.33</v>
      </c>
      <c r="H1135" s="85">
        <v>0.46</v>
      </c>
    </row>
    <row r="1136" spans="1:8">
      <c r="A1136" s="54">
        <v>7258</v>
      </c>
      <c r="B1136" s="52" t="s">
        <v>261</v>
      </c>
      <c r="C1136" s="54" t="s">
        <v>91</v>
      </c>
      <c r="D1136" s="54" t="s">
        <v>335</v>
      </c>
      <c r="E1136" s="48">
        <f>(1-'Entrada de Dados'!$B$5)*H1136</f>
        <v>0.2676</v>
      </c>
      <c r="F1136" s="48">
        <f t="shared" si="31"/>
        <v>20.309999999999999</v>
      </c>
      <c r="H1136" s="85">
        <v>0.3</v>
      </c>
    </row>
    <row r="1137" spans="1:8">
      <c r="A1137" s="304" t="s">
        <v>69</v>
      </c>
      <c r="B1137" s="305"/>
      <c r="C1137" s="305"/>
      <c r="D1137" s="306"/>
      <c r="E1137" s="58"/>
      <c r="F1137" s="48">
        <f>SUM(F1133:F1134)</f>
        <v>32.42</v>
      </c>
    </row>
    <row r="1138" spans="1:8">
      <c r="A1138" s="304" t="s">
        <v>70</v>
      </c>
      <c r="B1138" s="305"/>
      <c r="C1138" s="305"/>
      <c r="D1138" s="306"/>
      <c r="E1138" s="58"/>
      <c r="F1138" s="48">
        <f>SUM(F1128:F1132,F1135:F1136)</f>
        <v>61.960000000000008</v>
      </c>
      <c r="H1138" s="145">
        <f>H1139/H1134</f>
        <v>1.2453653217011982</v>
      </c>
    </row>
    <row r="1139" spans="1:8">
      <c r="A1139" s="304" t="s">
        <v>71</v>
      </c>
      <c r="B1139" s="305"/>
      <c r="C1139" s="305"/>
      <c r="D1139" s="306"/>
      <c r="E1139" s="58"/>
      <c r="F1139" s="48">
        <f>F1138+F1137</f>
        <v>94.38000000000001</v>
      </c>
      <c r="G1139" s="130">
        <v>105.8</v>
      </c>
      <c r="H1139" s="145">
        <f>G1139-F1139</f>
        <v>11.419999999999987</v>
      </c>
    </row>
    <row r="1142" spans="1:8">
      <c r="A1142" s="151">
        <v>72286</v>
      </c>
      <c r="B1142" s="71" t="s">
        <v>336</v>
      </c>
      <c r="C1142" s="151" t="s">
        <v>91</v>
      </c>
      <c r="D1142" s="51"/>
    </row>
    <row r="1143" spans="1:8">
      <c r="A1143" s="45" t="s">
        <v>64</v>
      </c>
      <c r="B1143" s="72" t="s">
        <v>65</v>
      </c>
      <c r="C1143" s="45" t="s">
        <v>35</v>
      </c>
      <c r="D1143" s="45" t="s">
        <v>66</v>
      </c>
      <c r="E1143" s="45" t="s">
        <v>67</v>
      </c>
      <c r="F1143" s="45" t="s">
        <v>68</v>
      </c>
    </row>
    <row r="1144" spans="1:8">
      <c r="A1144" s="54">
        <v>88309</v>
      </c>
      <c r="B1144" s="52" t="s">
        <v>76</v>
      </c>
      <c r="C1144" s="54" t="s">
        <v>62</v>
      </c>
      <c r="D1144" s="54">
        <v>2</v>
      </c>
      <c r="E1144" s="48">
        <f>(1-'Entrada de Dados'!$B$5)*H1144</f>
        <v>10.32044</v>
      </c>
      <c r="F1144" s="48">
        <f t="shared" ref="F1144:F1149" si="32">ROUND(E1144*D1144,2)</f>
        <v>20.64</v>
      </c>
      <c r="H1144" s="85">
        <v>11.57</v>
      </c>
    </row>
    <row r="1145" spans="1:8">
      <c r="A1145" s="54">
        <v>88316</v>
      </c>
      <c r="B1145" s="52" t="s">
        <v>61</v>
      </c>
      <c r="C1145" s="54" t="s">
        <v>62</v>
      </c>
      <c r="D1145" s="54" t="s">
        <v>337</v>
      </c>
      <c r="E1145" s="48">
        <f>(1-'Entrada de Dados'!$B$5)*H1145</f>
        <v>8.1796400000000009</v>
      </c>
      <c r="F1145" s="48">
        <f t="shared" si="32"/>
        <v>35.58</v>
      </c>
      <c r="H1145" s="85">
        <v>9.17</v>
      </c>
    </row>
    <row r="1146" spans="1:8">
      <c r="A1146" s="54">
        <v>370</v>
      </c>
      <c r="B1146" s="52" t="s">
        <v>217</v>
      </c>
      <c r="C1146" s="54" t="s">
        <v>80</v>
      </c>
      <c r="D1146" s="54" t="s">
        <v>338</v>
      </c>
      <c r="E1146" s="48">
        <f>(1-'Entrada de Dados'!$B$5)*H1146</f>
        <v>49.06</v>
      </c>
      <c r="F1146" s="48">
        <f t="shared" si="32"/>
        <v>5.4</v>
      </c>
      <c r="H1146" s="85">
        <v>55</v>
      </c>
    </row>
    <row r="1147" spans="1:8">
      <c r="A1147" s="54">
        <v>1382</v>
      </c>
      <c r="B1147" s="52" t="s">
        <v>339</v>
      </c>
      <c r="C1147" s="54" t="s">
        <v>340</v>
      </c>
      <c r="D1147" s="54" t="s">
        <v>262</v>
      </c>
      <c r="E1147" s="48">
        <f>(1-'Entrada de Dados'!$B$5)*H1147</f>
        <v>19.766719999999999</v>
      </c>
      <c r="F1147" s="48">
        <f t="shared" si="32"/>
        <v>14.83</v>
      </c>
      <c r="H1147" s="85">
        <v>22.16</v>
      </c>
    </row>
    <row r="1148" spans="1:8" ht="25.5">
      <c r="A1148" s="56" t="s">
        <v>812</v>
      </c>
      <c r="B1148" s="53" t="s">
        <v>813</v>
      </c>
      <c r="C1148" s="56" t="s">
        <v>592</v>
      </c>
      <c r="D1148" s="56">
        <v>5.62E-2</v>
      </c>
      <c r="E1148" s="48">
        <f>(1-'Entrada de Dados'!$B$5)*H1148</f>
        <v>87.737120000000004</v>
      </c>
      <c r="F1148" s="48">
        <f t="shared" si="32"/>
        <v>4.93</v>
      </c>
      <c r="H1148" s="85">
        <v>98.36</v>
      </c>
    </row>
    <row r="1149" spans="1:8">
      <c r="A1149" s="54">
        <v>7271</v>
      </c>
      <c r="B1149" s="52" t="s">
        <v>249</v>
      </c>
      <c r="C1149" s="54" t="s">
        <v>91</v>
      </c>
      <c r="D1149" s="54">
        <v>42</v>
      </c>
      <c r="E1149" s="48">
        <f>(1-'Entrada de Dados'!$B$5)*H1149</f>
        <v>0.35680000000000001</v>
      </c>
      <c r="F1149" s="48">
        <f t="shared" si="32"/>
        <v>14.99</v>
      </c>
      <c r="H1149" s="85">
        <v>0.4</v>
      </c>
    </row>
    <row r="1150" spans="1:8">
      <c r="A1150" s="304" t="s">
        <v>69</v>
      </c>
      <c r="B1150" s="305"/>
      <c r="C1150" s="305"/>
      <c r="D1150" s="306"/>
      <c r="E1150" s="58"/>
      <c r="F1150" s="48">
        <f>SUM(F1144:F1145)</f>
        <v>56.22</v>
      </c>
    </row>
    <row r="1151" spans="1:8">
      <c r="A1151" s="304" t="s">
        <v>70</v>
      </c>
      <c r="B1151" s="305"/>
      <c r="C1151" s="305"/>
      <c r="D1151" s="306"/>
      <c r="E1151" s="58"/>
      <c r="F1151" s="48">
        <f>SUM(F1146:F1149)</f>
        <v>40.15</v>
      </c>
    </row>
    <row r="1152" spans="1:8">
      <c r="A1152" s="304" t="s">
        <v>71</v>
      </c>
      <c r="B1152" s="305"/>
      <c r="C1152" s="305"/>
      <c r="D1152" s="306"/>
      <c r="E1152" s="58"/>
      <c r="F1152" s="48">
        <f>F1151+F1150</f>
        <v>96.37</v>
      </c>
      <c r="G1152" s="130">
        <v>108.03</v>
      </c>
    </row>
    <row r="1155" spans="1:8" ht="38.25">
      <c r="A1155" s="50"/>
      <c r="B1155" s="49" t="s">
        <v>1066</v>
      </c>
      <c r="C1155" s="50" t="s">
        <v>590</v>
      </c>
      <c r="D1155" s="51"/>
    </row>
    <row r="1156" spans="1:8">
      <c r="A1156" s="45" t="s">
        <v>64</v>
      </c>
      <c r="B1156" s="72" t="s">
        <v>65</v>
      </c>
      <c r="C1156" s="45" t="s">
        <v>35</v>
      </c>
      <c r="D1156" s="45" t="s">
        <v>66</v>
      </c>
      <c r="E1156" s="45" t="s">
        <v>67</v>
      </c>
      <c r="F1156" s="45" t="s">
        <v>68</v>
      </c>
    </row>
    <row r="1157" spans="1:8" ht="25.5">
      <c r="A1157" s="56" t="s">
        <v>580</v>
      </c>
      <c r="B1157" s="53" t="s">
        <v>581</v>
      </c>
      <c r="C1157" s="56" t="s">
        <v>582</v>
      </c>
      <c r="D1157" s="56" t="s">
        <v>1067</v>
      </c>
      <c r="E1157" s="48">
        <f>(1-'Entrada de Dados'!$B$5)*H1157</f>
        <v>10.32044</v>
      </c>
      <c r="F1157" s="48">
        <f>ROUND(E1157*D1157,2)</f>
        <v>5.16</v>
      </c>
      <c r="H1157" s="85">
        <v>11.57</v>
      </c>
    </row>
    <row r="1158" spans="1:8">
      <c r="A1158" s="54">
        <v>88316</v>
      </c>
      <c r="B1158" s="52" t="s">
        <v>61</v>
      </c>
      <c r="C1158" s="54" t="s">
        <v>62</v>
      </c>
      <c r="D1158" s="54" t="s">
        <v>232</v>
      </c>
      <c r="E1158" s="48">
        <f>(1-'Entrada de Dados'!$B$5)*H1158</f>
        <v>8.1796400000000009</v>
      </c>
      <c r="F1158" s="48">
        <f>ROUND(E1158*D1158,2)</f>
        <v>4.09</v>
      </c>
      <c r="H1158" s="85">
        <v>9.17</v>
      </c>
    </row>
    <row r="1159" spans="1:8">
      <c r="A1159" s="54">
        <v>122</v>
      </c>
      <c r="B1159" s="52" t="s">
        <v>328</v>
      </c>
      <c r="C1159" s="54" t="s">
        <v>91</v>
      </c>
      <c r="D1159" s="54" t="s">
        <v>63</v>
      </c>
      <c r="E1159" s="48">
        <f>(1-'Entrada de Dados'!$B$5)*H1159</f>
        <v>23.932359999999999</v>
      </c>
      <c r="F1159" s="48">
        <f>ROUND(E1159*D1159,2)</f>
        <v>7.0000000000000007E-2</v>
      </c>
      <c r="H1159" s="85">
        <v>26.83</v>
      </c>
    </row>
    <row r="1160" spans="1:8" ht="25.5">
      <c r="A1160" s="56"/>
      <c r="B1160" s="53" t="s">
        <v>1068</v>
      </c>
      <c r="C1160" s="56" t="s">
        <v>584</v>
      </c>
      <c r="D1160" s="56" t="s">
        <v>585</v>
      </c>
      <c r="E1160" s="48">
        <f>(1-'Entrada de Dados'!$B$5)*H1160</f>
        <v>24.94924</v>
      </c>
      <c r="F1160" s="48">
        <f>ROUND(E1160*D1160,2)</f>
        <v>24.95</v>
      </c>
      <c r="H1160" s="85">
        <v>27.97</v>
      </c>
    </row>
    <row r="1161" spans="1:8">
      <c r="A1161" s="304" t="s">
        <v>69</v>
      </c>
      <c r="B1161" s="305"/>
      <c r="C1161" s="305"/>
      <c r="D1161" s="306"/>
      <c r="E1161" s="58"/>
      <c r="F1161" s="48">
        <f>SUM(F1157:F1158)</f>
        <v>9.25</v>
      </c>
    </row>
    <row r="1162" spans="1:8">
      <c r="A1162" s="304" t="s">
        <v>70</v>
      </c>
      <c r="B1162" s="305"/>
      <c r="C1162" s="305"/>
      <c r="D1162" s="306"/>
      <c r="E1162" s="58"/>
      <c r="F1162" s="48">
        <f>SUM(F1159:F1160)</f>
        <v>25.02</v>
      </c>
    </row>
    <row r="1163" spans="1:8">
      <c r="A1163" s="304" t="s">
        <v>71</v>
      </c>
      <c r="B1163" s="305"/>
      <c r="C1163" s="305"/>
      <c r="D1163" s="306"/>
      <c r="E1163" s="58"/>
      <c r="F1163" s="48">
        <f>F1162+F1161</f>
        <v>34.269999999999996</v>
      </c>
      <c r="G1163" s="128">
        <v>38.43</v>
      </c>
      <c r="H1163" s="145">
        <f>G1163-F1163</f>
        <v>4.1600000000000037</v>
      </c>
    </row>
    <row r="1166" spans="1:8" ht="38.25">
      <c r="A1166" s="50" t="s">
        <v>1069</v>
      </c>
      <c r="B1166" s="49" t="s">
        <v>1070</v>
      </c>
      <c r="C1166" s="50" t="s">
        <v>590</v>
      </c>
      <c r="D1166" s="51"/>
    </row>
    <row r="1167" spans="1:8">
      <c r="A1167" s="45" t="s">
        <v>64</v>
      </c>
      <c r="B1167" s="72" t="s">
        <v>65</v>
      </c>
      <c r="C1167" s="45" t="s">
        <v>35</v>
      </c>
      <c r="D1167" s="45" t="s">
        <v>66</v>
      </c>
      <c r="E1167" s="45" t="s">
        <v>67</v>
      </c>
      <c r="F1167" s="45" t="s">
        <v>68</v>
      </c>
    </row>
    <row r="1168" spans="1:8" ht="25.5">
      <c r="A1168" s="56" t="s">
        <v>580</v>
      </c>
      <c r="B1168" s="53" t="s">
        <v>581</v>
      </c>
      <c r="C1168" s="56" t="s">
        <v>582</v>
      </c>
      <c r="D1168" s="56" t="s">
        <v>588</v>
      </c>
      <c r="E1168" s="48">
        <f>(1-'Entrada de Dados'!$B$5)*H1168</f>
        <v>10.32044</v>
      </c>
      <c r="F1168" s="48">
        <f>ROUND(E1168*D1168,2)</f>
        <v>20.64</v>
      </c>
      <c r="H1168" s="85">
        <v>11.57</v>
      </c>
    </row>
    <row r="1169" spans="1:8">
      <c r="A1169" s="54">
        <v>88316</v>
      </c>
      <c r="B1169" s="52" t="s">
        <v>61</v>
      </c>
      <c r="C1169" s="54" t="s">
        <v>62</v>
      </c>
      <c r="D1169" s="54">
        <v>2</v>
      </c>
      <c r="E1169" s="48">
        <f>(1-'Entrada de Dados'!$B$5)*H1169</f>
        <v>8.1796400000000009</v>
      </c>
      <c r="F1169" s="48">
        <f>ROUND(E1169*D1169,2)</f>
        <v>16.36</v>
      </c>
      <c r="H1169" s="85">
        <v>9.17</v>
      </c>
    </row>
    <row r="1170" spans="1:8">
      <c r="A1170" s="54">
        <v>1379</v>
      </c>
      <c r="B1170" s="52" t="s">
        <v>87</v>
      </c>
      <c r="C1170" s="54" t="s">
        <v>88</v>
      </c>
      <c r="D1170" s="54">
        <v>0.83</v>
      </c>
      <c r="E1170" s="48">
        <f>(1-'Entrada de Dados'!$B$5)*H1170</f>
        <v>0.41032000000000002</v>
      </c>
      <c r="F1170" s="48">
        <f>ROUND(E1170*D1170,2)</f>
        <v>0.34</v>
      </c>
      <c r="H1170" s="85">
        <v>0.46</v>
      </c>
    </row>
    <row r="1171" spans="1:8" ht="38.25">
      <c r="A1171" s="56" t="s">
        <v>1071</v>
      </c>
      <c r="B1171" s="53" t="s">
        <v>1072</v>
      </c>
      <c r="C1171" s="56" t="s">
        <v>584</v>
      </c>
      <c r="D1171" s="56" t="s">
        <v>585</v>
      </c>
      <c r="E1171" s="48">
        <f>(1-'Entrada de Dados'!$B$5)*H1171</f>
        <v>46.57132</v>
      </c>
      <c r="F1171" s="48">
        <f>ROUND(E1171*D1171,2)</f>
        <v>46.57</v>
      </c>
      <c r="H1171" s="85">
        <v>52.21</v>
      </c>
    </row>
    <row r="1172" spans="1:8">
      <c r="A1172" s="304" t="s">
        <v>69</v>
      </c>
      <c r="B1172" s="305"/>
      <c r="C1172" s="305"/>
      <c r="D1172" s="306"/>
      <c r="E1172" s="58"/>
      <c r="F1172" s="48">
        <f>SUM(F1168:F1169)</f>
        <v>37</v>
      </c>
    </row>
    <row r="1173" spans="1:8">
      <c r="A1173" s="304" t="s">
        <v>70</v>
      </c>
      <c r="B1173" s="305"/>
      <c r="C1173" s="305"/>
      <c r="D1173" s="306"/>
      <c r="E1173" s="58"/>
      <c r="F1173" s="48">
        <f>SUM(F1170:F1171)</f>
        <v>46.910000000000004</v>
      </c>
    </row>
    <row r="1174" spans="1:8">
      <c r="A1174" s="304" t="s">
        <v>71</v>
      </c>
      <c r="B1174" s="305"/>
      <c r="C1174" s="305"/>
      <c r="D1174" s="306"/>
      <c r="E1174" s="58"/>
      <c r="F1174" s="48">
        <f>F1173+F1172</f>
        <v>83.91</v>
      </c>
      <c r="G1174" s="128">
        <v>94.07</v>
      </c>
    </row>
    <row r="1177" spans="1:8">
      <c r="A1177" s="50"/>
      <c r="B1177" s="49" t="e">
        <f>#REF!</f>
        <v>#REF!</v>
      </c>
      <c r="C1177" s="50" t="s">
        <v>590</v>
      </c>
      <c r="D1177" s="51"/>
    </row>
    <row r="1178" spans="1:8">
      <c r="A1178" s="45" t="s">
        <v>64</v>
      </c>
      <c r="B1178" s="72" t="s">
        <v>65</v>
      </c>
      <c r="C1178" s="45" t="s">
        <v>35</v>
      </c>
      <c r="D1178" s="45" t="s">
        <v>66</v>
      </c>
      <c r="E1178" s="45" t="s">
        <v>67</v>
      </c>
      <c r="F1178" s="45" t="s">
        <v>68</v>
      </c>
    </row>
    <row r="1179" spans="1:8" ht="25.5">
      <c r="A1179" s="56" t="s">
        <v>580</v>
      </c>
      <c r="B1179" s="53" t="s">
        <v>581</v>
      </c>
      <c r="C1179" s="56" t="s">
        <v>582</v>
      </c>
      <c r="D1179" s="56" t="s">
        <v>1067</v>
      </c>
      <c r="E1179" s="48">
        <f>(1-'Entrada de Dados'!$B$5)*H1179</f>
        <v>10.32044</v>
      </c>
      <c r="F1179" s="48">
        <f>ROUND(E1179*D1179,2)</f>
        <v>5.16</v>
      </c>
      <c r="H1179" s="85">
        <v>11.57</v>
      </c>
    </row>
    <row r="1180" spans="1:8">
      <c r="A1180" s="54">
        <v>88316</v>
      </c>
      <c r="B1180" s="52" t="s">
        <v>61</v>
      </c>
      <c r="C1180" s="54" t="s">
        <v>62</v>
      </c>
      <c r="D1180" s="54" t="s">
        <v>232</v>
      </c>
      <c r="E1180" s="48">
        <f>(1-'Entrada de Dados'!$B$5)*H1180</f>
        <v>8.1796400000000009</v>
      </c>
      <c r="F1180" s="48">
        <f>ROUND(E1180*D1180,2)</f>
        <v>4.09</v>
      </c>
      <c r="H1180" s="85">
        <v>9.17</v>
      </c>
    </row>
    <row r="1181" spans="1:8">
      <c r="A1181" s="54">
        <v>122</v>
      </c>
      <c r="B1181" s="52" t="s">
        <v>328</v>
      </c>
      <c r="C1181" s="54" t="s">
        <v>91</v>
      </c>
      <c r="D1181" s="54" t="s">
        <v>63</v>
      </c>
      <c r="E1181" s="48">
        <f>(1-'Entrada de Dados'!$B$5)*H1181</f>
        <v>23.932359999999999</v>
      </c>
      <c r="F1181" s="48">
        <f>ROUND(E1181*D1181,2)</f>
        <v>7.0000000000000007E-2</v>
      </c>
      <c r="H1181" s="85">
        <v>26.83</v>
      </c>
    </row>
    <row r="1182" spans="1:8">
      <c r="A1182" s="56"/>
      <c r="B1182" s="53" t="s">
        <v>27</v>
      </c>
      <c r="C1182" s="56" t="s">
        <v>584</v>
      </c>
      <c r="D1182" s="56" t="s">
        <v>585</v>
      </c>
      <c r="E1182" s="48">
        <f>(1-'Entrada de Dados'!$B$5)*H1182</f>
        <v>9.4908800000000006</v>
      </c>
      <c r="F1182" s="48">
        <f>ROUND(E1182*D1182,2)</f>
        <v>9.49</v>
      </c>
      <c r="H1182" s="85">
        <v>10.64</v>
      </c>
    </row>
    <row r="1183" spans="1:8">
      <c r="A1183" s="304" t="s">
        <v>69</v>
      </c>
      <c r="B1183" s="305"/>
      <c r="C1183" s="305"/>
      <c r="D1183" s="306"/>
      <c r="E1183" s="58"/>
      <c r="F1183" s="48">
        <f>SUM(F1179:F1180)</f>
        <v>9.25</v>
      </c>
    </row>
    <row r="1184" spans="1:8">
      <c r="A1184" s="304" t="s">
        <v>70</v>
      </c>
      <c r="B1184" s="305"/>
      <c r="C1184" s="305"/>
      <c r="D1184" s="306"/>
      <c r="E1184" s="58"/>
      <c r="F1184" s="48">
        <f>SUM(F1181:F1182)</f>
        <v>9.56</v>
      </c>
    </row>
    <row r="1185" spans="1:8">
      <c r="A1185" s="304" t="s">
        <v>71</v>
      </c>
      <c r="B1185" s="305"/>
      <c r="C1185" s="305"/>
      <c r="D1185" s="306"/>
      <c r="E1185" s="58"/>
      <c r="F1185" s="48">
        <f>F1184+F1183</f>
        <v>18.810000000000002</v>
      </c>
      <c r="G1185" s="128">
        <v>21.1</v>
      </c>
      <c r="H1185" s="145">
        <f>G1185-F1185</f>
        <v>2.2899999999999991</v>
      </c>
    </row>
    <row r="1188" spans="1:8">
      <c r="A1188" s="50"/>
      <c r="B1188" s="49" t="e">
        <f>#REF!</f>
        <v>#REF!</v>
      </c>
      <c r="C1188" s="50" t="s">
        <v>590</v>
      </c>
      <c r="D1188" s="51"/>
    </row>
    <row r="1189" spans="1:8">
      <c r="A1189" s="45" t="s">
        <v>64</v>
      </c>
      <c r="B1189" s="72" t="s">
        <v>65</v>
      </c>
      <c r="C1189" s="45" t="s">
        <v>35</v>
      </c>
      <c r="D1189" s="45" t="s">
        <v>66</v>
      </c>
      <c r="E1189" s="45" t="s">
        <v>67</v>
      </c>
      <c r="F1189" s="45" t="s">
        <v>68</v>
      </c>
    </row>
    <row r="1190" spans="1:8" ht="25.5">
      <c r="A1190" s="56" t="s">
        <v>580</v>
      </c>
      <c r="B1190" s="53" t="s">
        <v>581</v>
      </c>
      <c r="C1190" s="56" t="s">
        <v>582</v>
      </c>
      <c r="D1190" s="56" t="s">
        <v>1073</v>
      </c>
      <c r="E1190" s="48">
        <f>(1-'Entrada de Dados'!$B$5)*H1190</f>
        <v>10.32044</v>
      </c>
      <c r="F1190" s="48">
        <f>ROUND(E1190*D1190,2)</f>
        <v>1.03</v>
      </c>
      <c r="H1190" s="85">
        <v>11.57</v>
      </c>
    </row>
    <row r="1191" spans="1:8">
      <c r="A1191" s="54">
        <v>88316</v>
      </c>
      <c r="B1191" s="52" t="s">
        <v>61</v>
      </c>
      <c r="C1191" s="54" t="s">
        <v>62</v>
      </c>
      <c r="D1191" s="54" t="s">
        <v>188</v>
      </c>
      <c r="E1191" s="48">
        <f>(1-'Entrada de Dados'!$B$5)*H1191</f>
        <v>8.1796400000000009</v>
      </c>
      <c r="F1191" s="48">
        <f>ROUND(E1191*D1191,2)</f>
        <v>0.82</v>
      </c>
      <c r="H1191" s="85">
        <v>9.17</v>
      </c>
    </row>
    <row r="1192" spans="1:8">
      <c r="A1192" s="54">
        <v>122</v>
      </c>
      <c r="B1192" s="52" t="s">
        <v>328</v>
      </c>
      <c r="C1192" s="54" t="s">
        <v>91</v>
      </c>
      <c r="D1192" s="54" t="s">
        <v>341</v>
      </c>
      <c r="E1192" s="48">
        <f>(1-'Entrada de Dados'!$B$5)*H1192</f>
        <v>23.932359999999999</v>
      </c>
      <c r="F1192" s="48">
        <f>ROUND(E1192*D1192,2)</f>
        <v>0.42</v>
      </c>
      <c r="H1192" s="85">
        <v>26.83</v>
      </c>
    </row>
    <row r="1193" spans="1:8">
      <c r="A1193" s="54"/>
      <c r="B1193" s="52" t="s">
        <v>25</v>
      </c>
      <c r="C1193" s="54" t="s">
        <v>91</v>
      </c>
      <c r="D1193" s="54">
        <v>1</v>
      </c>
      <c r="E1193" s="48">
        <f>(1-'Entrada de Dados'!$B$5)*H1193</f>
        <v>3.1487599999999998</v>
      </c>
      <c r="F1193" s="48">
        <f>ROUND(E1193*D1193,2)</f>
        <v>3.15</v>
      </c>
      <c r="H1193" s="85">
        <v>3.53</v>
      </c>
    </row>
    <row r="1194" spans="1:8">
      <c r="A1194" s="54">
        <v>20083</v>
      </c>
      <c r="B1194" s="52" t="s">
        <v>331</v>
      </c>
      <c r="C1194" s="54" t="s">
        <v>91</v>
      </c>
      <c r="D1194" s="54" t="s">
        <v>334</v>
      </c>
      <c r="E1194" s="48">
        <f>(1-'Entrada de Dados'!$B$5)*H1194</f>
        <v>28.347760000000001</v>
      </c>
      <c r="F1194" s="48">
        <f>ROUND(E1194*D1194,2)</f>
        <v>0.31</v>
      </c>
      <c r="H1194" s="85">
        <v>31.78</v>
      </c>
    </row>
    <row r="1195" spans="1:8">
      <c r="A1195" s="304" t="s">
        <v>69</v>
      </c>
      <c r="B1195" s="305"/>
      <c r="C1195" s="305"/>
      <c r="D1195" s="306"/>
      <c r="E1195" s="58"/>
      <c r="F1195" s="48">
        <f>SUM(F1190:F1191)</f>
        <v>1.85</v>
      </c>
    </row>
    <row r="1196" spans="1:8">
      <c r="A1196" s="304" t="s">
        <v>70</v>
      </c>
      <c r="B1196" s="305"/>
      <c r="C1196" s="305"/>
      <c r="D1196" s="306"/>
      <c r="E1196" s="58"/>
      <c r="F1196" s="48">
        <f>SUM(F1192:F1194)</f>
        <v>3.88</v>
      </c>
    </row>
    <row r="1197" spans="1:8">
      <c r="A1197" s="304" t="s">
        <v>71</v>
      </c>
      <c r="B1197" s="305"/>
      <c r="C1197" s="305"/>
      <c r="D1197" s="306"/>
      <c r="E1197" s="58"/>
      <c r="F1197" s="48">
        <f>F1196+F1195</f>
        <v>5.73</v>
      </c>
      <c r="G1197" s="130">
        <v>6.43</v>
      </c>
      <c r="H1197" s="145">
        <f>G1197-F1197</f>
        <v>0.69999999999999929</v>
      </c>
    </row>
    <row r="1200" spans="1:8" ht="25.5">
      <c r="A1200" s="50" t="s">
        <v>1074</v>
      </c>
      <c r="B1200" s="49" t="s">
        <v>1075</v>
      </c>
      <c r="C1200" s="50" t="s">
        <v>590</v>
      </c>
      <c r="D1200" s="51"/>
    </row>
    <row r="1201" spans="1:8">
      <c r="A1201" s="45" t="s">
        <v>64</v>
      </c>
      <c r="B1201" s="72" t="s">
        <v>65</v>
      </c>
      <c r="C1201" s="45" t="s">
        <v>35</v>
      </c>
      <c r="D1201" s="45" t="s">
        <v>66</v>
      </c>
      <c r="E1201" s="45" t="s">
        <v>67</v>
      </c>
      <c r="F1201" s="45" t="s">
        <v>68</v>
      </c>
    </row>
    <row r="1202" spans="1:8" ht="25.5">
      <c r="A1202" s="56" t="s">
        <v>580</v>
      </c>
      <c r="B1202" s="53" t="s">
        <v>581</v>
      </c>
      <c r="C1202" s="56" t="s">
        <v>582</v>
      </c>
      <c r="D1202" s="56" t="s">
        <v>1073</v>
      </c>
      <c r="E1202" s="48">
        <f>(1-'Entrada de Dados'!$B$5)*H1202</f>
        <v>10.32044</v>
      </c>
      <c r="F1202" s="48">
        <f>ROUND(E1202*D1202,2)</f>
        <v>1.03</v>
      </c>
      <c r="H1202" s="85">
        <v>11.57</v>
      </c>
    </row>
    <row r="1203" spans="1:8">
      <c r="A1203" s="54">
        <v>88316</v>
      </c>
      <c r="B1203" s="52" t="s">
        <v>61</v>
      </c>
      <c r="C1203" s="54" t="s">
        <v>62</v>
      </c>
      <c r="D1203" s="54" t="s">
        <v>188</v>
      </c>
      <c r="E1203" s="48">
        <f>(1-'Entrada de Dados'!$B$5)*H1203</f>
        <v>8.1796400000000009</v>
      </c>
      <c r="F1203" s="48">
        <f>ROUND(E1203*D1203,2)</f>
        <v>0.82</v>
      </c>
      <c r="H1203" s="85">
        <v>9.17</v>
      </c>
    </row>
    <row r="1204" spans="1:8">
      <c r="A1204" s="54">
        <v>122</v>
      </c>
      <c r="B1204" s="52" t="s">
        <v>328</v>
      </c>
      <c r="C1204" s="54" t="s">
        <v>91</v>
      </c>
      <c r="D1204" s="54" t="s">
        <v>341</v>
      </c>
      <c r="E1204" s="48">
        <f>(1-'Entrada de Dados'!$B$5)*H1204</f>
        <v>23.932359999999999</v>
      </c>
      <c r="F1204" s="48">
        <f>ROUND(E1204*D1204,2)</f>
        <v>0.42</v>
      </c>
      <c r="H1204" s="85">
        <v>26.83</v>
      </c>
    </row>
    <row r="1205" spans="1:8">
      <c r="A1205" s="54">
        <v>1967</v>
      </c>
      <c r="B1205" s="52" t="s">
        <v>342</v>
      </c>
      <c r="C1205" s="54" t="s">
        <v>91</v>
      </c>
      <c r="D1205" s="54">
        <v>1</v>
      </c>
      <c r="E1205" s="48">
        <f>(1-'Entrada de Dados'!$B$5)*H1205</f>
        <v>3.24688</v>
      </c>
      <c r="F1205" s="48">
        <f>ROUND(E1205*D1205,2)</f>
        <v>3.25</v>
      </c>
      <c r="H1205" s="85">
        <v>3.64</v>
      </c>
    </row>
    <row r="1206" spans="1:8">
      <c r="A1206" s="54">
        <v>20083</v>
      </c>
      <c r="B1206" s="52" t="s">
        <v>331</v>
      </c>
      <c r="C1206" s="54" t="s">
        <v>91</v>
      </c>
      <c r="D1206" s="54" t="s">
        <v>214</v>
      </c>
      <c r="E1206" s="48">
        <f>(1-'Entrada de Dados'!$B$5)*H1206</f>
        <v>28.347760000000001</v>
      </c>
      <c r="F1206" s="48">
        <f>ROUND(E1206*D1206,2)</f>
        <v>0.11</v>
      </c>
      <c r="H1206" s="85">
        <v>31.78</v>
      </c>
    </row>
    <row r="1207" spans="1:8">
      <c r="A1207" s="304" t="s">
        <v>69</v>
      </c>
      <c r="B1207" s="305"/>
      <c r="C1207" s="305"/>
      <c r="D1207" s="306"/>
      <c r="E1207" s="58"/>
      <c r="F1207" s="48">
        <f>SUM(F1202:F1203)</f>
        <v>1.85</v>
      </c>
    </row>
    <row r="1208" spans="1:8">
      <c r="A1208" s="304" t="s">
        <v>70</v>
      </c>
      <c r="B1208" s="305"/>
      <c r="C1208" s="305"/>
      <c r="D1208" s="306"/>
      <c r="E1208" s="58"/>
      <c r="F1208" s="48">
        <f>SUM(F1204:F1206)</f>
        <v>3.78</v>
      </c>
    </row>
    <row r="1209" spans="1:8">
      <c r="A1209" s="304" t="s">
        <v>71</v>
      </c>
      <c r="B1209" s="305"/>
      <c r="C1209" s="305"/>
      <c r="D1209" s="306"/>
      <c r="E1209" s="58"/>
      <c r="F1209" s="48">
        <f>F1208+F1207</f>
        <v>5.63</v>
      </c>
      <c r="G1209" s="130">
        <v>6.32</v>
      </c>
      <c r="H1209" s="145">
        <f>G1209-F1209</f>
        <v>0.69000000000000039</v>
      </c>
    </row>
    <row r="1212" spans="1:8">
      <c r="A1212" s="50" t="s">
        <v>1076</v>
      </c>
      <c r="B1212" s="49" t="s">
        <v>1077</v>
      </c>
      <c r="C1212" s="50" t="s">
        <v>590</v>
      </c>
      <c r="D1212" s="51"/>
    </row>
    <row r="1213" spans="1:8">
      <c r="A1213" s="45" t="s">
        <v>64</v>
      </c>
      <c r="B1213" s="72" t="s">
        <v>65</v>
      </c>
      <c r="C1213" s="45" t="s">
        <v>35</v>
      </c>
      <c r="D1213" s="45" t="s">
        <v>66</v>
      </c>
      <c r="E1213" s="45" t="s">
        <v>67</v>
      </c>
      <c r="F1213" s="45" t="s">
        <v>68</v>
      </c>
    </row>
    <row r="1214" spans="1:8" ht="25.5">
      <c r="A1214" s="56" t="s">
        <v>580</v>
      </c>
      <c r="B1214" s="53" t="s">
        <v>581</v>
      </c>
      <c r="C1214" s="56" t="s">
        <v>582</v>
      </c>
      <c r="D1214" s="56" t="s">
        <v>1078</v>
      </c>
      <c r="E1214" s="48">
        <f>(1-'Entrada de Dados'!$B$5)*H1214</f>
        <v>10.32044</v>
      </c>
      <c r="F1214" s="48">
        <f>ROUND(E1214*D1214,2)</f>
        <v>2.58</v>
      </c>
      <c r="H1214" s="85">
        <v>11.57</v>
      </c>
    </row>
    <row r="1215" spans="1:8">
      <c r="A1215" s="54">
        <v>88316</v>
      </c>
      <c r="B1215" s="52" t="s">
        <v>61</v>
      </c>
      <c r="C1215" s="54" t="s">
        <v>62</v>
      </c>
      <c r="D1215" s="54" t="s">
        <v>343</v>
      </c>
      <c r="E1215" s="48">
        <f>(1-'Entrada de Dados'!$B$5)*H1215</f>
        <v>8.1796400000000009</v>
      </c>
      <c r="F1215" s="48">
        <f>ROUND(E1215*D1215,2)</f>
        <v>2.04</v>
      </c>
      <c r="H1215" s="85">
        <v>9.17</v>
      </c>
    </row>
    <row r="1216" spans="1:8">
      <c r="A1216" s="54">
        <v>122</v>
      </c>
      <c r="B1216" s="52" t="s">
        <v>328</v>
      </c>
      <c r="C1216" s="54" t="s">
        <v>91</v>
      </c>
      <c r="D1216" s="54" t="s">
        <v>344</v>
      </c>
      <c r="E1216" s="48">
        <f>(1-'Entrada de Dados'!$B$5)*H1216</f>
        <v>23.932359999999999</v>
      </c>
      <c r="F1216" s="48">
        <f>ROUND(E1216*D1216,2)</f>
        <v>0.28000000000000003</v>
      </c>
      <c r="H1216" s="85">
        <v>26.83</v>
      </c>
    </row>
    <row r="1217" spans="1:8">
      <c r="A1217" s="54">
        <v>3516</v>
      </c>
      <c r="B1217" s="52" t="s">
        <v>345</v>
      </c>
      <c r="C1217" s="54" t="s">
        <v>91</v>
      </c>
      <c r="D1217" s="54">
        <v>1</v>
      </c>
      <c r="E1217" s="48">
        <f>(1-'Entrada de Dados'!$B$5)*H1217</f>
        <v>0.91876000000000002</v>
      </c>
      <c r="F1217" s="48">
        <f>ROUND(E1217*D1217,2)</f>
        <v>0.92</v>
      </c>
      <c r="H1217" s="85">
        <v>1.03</v>
      </c>
    </row>
    <row r="1218" spans="1:8">
      <c r="A1218" s="54">
        <v>20083</v>
      </c>
      <c r="B1218" s="52" t="s">
        <v>331</v>
      </c>
      <c r="C1218" s="54" t="s">
        <v>91</v>
      </c>
      <c r="D1218" s="54" t="s">
        <v>296</v>
      </c>
      <c r="E1218" s="48">
        <f>(1-'Entrada de Dados'!$B$5)*H1218</f>
        <v>28.347760000000001</v>
      </c>
      <c r="F1218" s="48">
        <f>ROUND(E1218*D1218,2)</f>
        <v>0.14000000000000001</v>
      </c>
      <c r="H1218" s="85">
        <v>31.78</v>
      </c>
    </row>
    <row r="1219" spans="1:8">
      <c r="A1219" s="304" t="s">
        <v>69</v>
      </c>
      <c r="B1219" s="305"/>
      <c r="C1219" s="305"/>
      <c r="D1219" s="306"/>
      <c r="E1219" s="58"/>
      <c r="F1219" s="48">
        <f>SUM(F1214:F1215)</f>
        <v>4.62</v>
      </c>
    </row>
    <row r="1220" spans="1:8">
      <c r="A1220" s="304" t="s">
        <v>70</v>
      </c>
      <c r="B1220" s="305"/>
      <c r="C1220" s="305"/>
      <c r="D1220" s="306"/>
      <c r="E1220" s="58"/>
      <c r="F1220" s="48">
        <f>SUM(F1216:F1218)</f>
        <v>1.3400000000000003</v>
      </c>
    </row>
    <row r="1221" spans="1:8">
      <c r="A1221" s="304" t="s">
        <v>71</v>
      </c>
      <c r="B1221" s="305"/>
      <c r="C1221" s="305"/>
      <c r="D1221" s="306"/>
      <c r="E1221" s="58"/>
      <c r="F1221" s="48">
        <f>F1220+F1219</f>
        <v>5.9600000000000009</v>
      </c>
      <c r="G1221" s="130">
        <v>6.69</v>
      </c>
      <c r="H1221" s="145">
        <f>G1221-F1221</f>
        <v>0.72999999999999954</v>
      </c>
    </row>
    <row r="1224" spans="1:8">
      <c r="A1224" s="50" t="s">
        <v>1079</v>
      </c>
      <c r="B1224" s="49" t="s">
        <v>1080</v>
      </c>
      <c r="C1224" s="50" t="s">
        <v>590</v>
      </c>
      <c r="D1224" s="51"/>
    </row>
    <row r="1225" spans="1:8">
      <c r="A1225" s="45" t="s">
        <v>64</v>
      </c>
      <c r="B1225" s="72" t="s">
        <v>65</v>
      </c>
      <c r="C1225" s="45" t="s">
        <v>35</v>
      </c>
      <c r="D1225" s="45" t="s">
        <v>66</v>
      </c>
      <c r="E1225" s="45" t="s">
        <v>67</v>
      </c>
      <c r="F1225" s="45" t="s">
        <v>68</v>
      </c>
    </row>
    <row r="1226" spans="1:8" ht="25.5">
      <c r="A1226" s="56" t="s">
        <v>580</v>
      </c>
      <c r="B1226" s="53" t="s">
        <v>581</v>
      </c>
      <c r="C1226" s="56" t="s">
        <v>582</v>
      </c>
      <c r="D1226" s="56" t="s">
        <v>1081</v>
      </c>
      <c r="E1226" s="48">
        <f>(1-'Entrada de Dados'!$B$5)*H1226</f>
        <v>10.32044</v>
      </c>
      <c r="F1226" s="48">
        <f>ROUND(E1226*D1226,2)</f>
        <v>2.79</v>
      </c>
      <c r="H1226" s="85">
        <v>11.57</v>
      </c>
    </row>
    <row r="1227" spans="1:8">
      <c r="A1227" s="54">
        <v>88316</v>
      </c>
      <c r="B1227" s="52" t="s">
        <v>61</v>
      </c>
      <c r="C1227" s="54" t="s">
        <v>62</v>
      </c>
      <c r="D1227" s="54" t="s">
        <v>236</v>
      </c>
      <c r="E1227" s="48">
        <f>(1-'Entrada de Dados'!$B$5)*H1227</f>
        <v>8.1796400000000009</v>
      </c>
      <c r="F1227" s="48">
        <f>ROUND(E1227*D1227,2)</f>
        <v>2.21</v>
      </c>
      <c r="H1227" s="85">
        <v>9.17</v>
      </c>
    </row>
    <row r="1228" spans="1:8">
      <c r="A1228" s="54">
        <v>122</v>
      </c>
      <c r="B1228" s="52" t="s">
        <v>328</v>
      </c>
      <c r="C1228" s="54" t="s">
        <v>91</v>
      </c>
      <c r="D1228" s="54" t="s">
        <v>341</v>
      </c>
      <c r="E1228" s="48">
        <f>(1-'Entrada de Dados'!$B$5)*H1228</f>
        <v>23.932359999999999</v>
      </c>
      <c r="F1228" s="48">
        <f>ROUND(E1228*D1228,2)</f>
        <v>0.42</v>
      </c>
      <c r="H1228" s="85">
        <v>26.83</v>
      </c>
    </row>
    <row r="1229" spans="1:8">
      <c r="A1229" s="54">
        <v>3526</v>
      </c>
      <c r="B1229" s="52" t="s">
        <v>346</v>
      </c>
      <c r="C1229" s="54" t="s">
        <v>91</v>
      </c>
      <c r="D1229" s="54">
        <v>1</v>
      </c>
      <c r="E1229" s="48">
        <f>(1-'Entrada de Dados'!$B$5)*H1229</f>
        <v>1.1952800000000001</v>
      </c>
      <c r="F1229" s="48">
        <f>ROUND(E1229*D1229,2)</f>
        <v>1.2</v>
      </c>
      <c r="H1229" s="85">
        <v>1.34</v>
      </c>
    </row>
    <row r="1230" spans="1:8">
      <c r="A1230" s="54">
        <v>20083</v>
      </c>
      <c r="B1230" s="52" t="s">
        <v>331</v>
      </c>
      <c r="C1230" s="54" t="s">
        <v>91</v>
      </c>
      <c r="D1230" s="54" t="s">
        <v>254</v>
      </c>
      <c r="E1230" s="48">
        <f>(1-'Entrada de Dados'!$B$5)*H1230</f>
        <v>28.347760000000001</v>
      </c>
      <c r="F1230" s="48">
        <f>ROUND(E1230*D1230,2)</f>
        <v>0.2</v>
      </c>
      <c r="H1230" s="85">
        <v>31.78</v>
      </c>
    </row>
    <row r="1231" spans="1:8">
      <c r="A1231" s="304" t="s">
        <v>69</v>
      </c>
      <c r="B1231" s="305"/>
      <c r="C1231" s="305"/>
      <c r="D1231" s="306"/>
      <c r="E1231" s="58"/>
      <c r="F1231" s="48">
        <f>SUM(F1226:F1227)</f>
        <v>5</v>
      </c>
    </row>
    <row r="1232" spans="1:8">
      <c r="A1232" s="304" t="s">
        <v>70</v>
      </c>
      <c r="B1232" s="305"/>
      <c r="C1232" s="305"/>
      <c r="D1232" s="306"/>
      <c r="E1232" s="58"/>
      <c r="F1232" s="48">
        <f>SUM(F1228:F1230)</f>
        <v>1.8199999999999998</v>
      </c>
    </row>
    <row r="1233" spans="1:8">
      <c r="A1233" s="304" t="s">
        <v>71</v>
      </c>
      <c r="B1233" s="305"/>
      <c r="C1233" s="305"/>
      <c r="D1233" s="306"/>
      <c r="E1233" s="58"/>
      <c r="F1233" s="48">
        <f>F1232+F1231</f>
        <v>6.82</v>
      </c>
      <c r="G1233" s="130">
        <v>7.63</v>
      </c>
      <c r="H1233" s="145">
        <f>G1233-F1233</f>
        <v>0.80999999999999961</v>
      </c>
    </row>
    <row r="1236" spans="1:8" ht="25.5">
      <c r="A1236" s="50" t="s">
        <v>1082</v>
      </c>
      <c r="B1236" s="49" t="s">
        <v>1083</v>
      </c>
      <c r="C1236" s="50" t="s">
        <v>590</v>
      </c>
      <c r="D1236" s="51"/>
    </row>
    <row r="1237" spans="1:8">
      <c r="A1237" s="45" t="s">
        <v>64</v>
      </c>
      <c r="B1237" s="72" t="s">
        <v>65</v>
      </c>
      <c r="C1237" s="45" t="s">
        <v>35</v>
      </c>
      <c r="D1237" s="45" t="s">
        <v>66</v>
      </c>
      <c r="E1237" s="45" t="s">
        <v>67</v>
      </c>
      <c r="F1237" s="45" t="s">
        <v>68</v>
      </c>
    </row>
    <row r="1238" spans="1:8" ht="25.5">
      <c r="A1238" s="56" t="s">
        <v>580</v>
      </c>
      <c r="B1238" s="53" t="s">
        <v>581</v>
      </c>
      <c r="C1238" s="56" t="s">
        <v>582</v>
      </c>
      <c r="D1238" s="56" t="s">
        <v>866</v>
      </c>
      <c r="E1238" s="48">
        <f>(1-'Entrada de Dados'!$B$5)*H1238</f>
        <v>10.32044</v>
      </c>
      <c r="F1238" s="48">
        <f>ROUND(E1238*D1238,2)</f>
        <v>3.1</v>
      </c>
      <c r="H1238" s="85">
        <v>11.57</v>
      </c>
    </row>
    <row r="1239" spans="1:8">
      <c r="A1239" s="54">
        <v>88316</v>
      </c>
      <c r="B1239" s="52" t="s">
        <v>61</v>
      </c>
      <c r="C1239" s="54" t="s">
        <v>62</v>
      </c>
      <c r="D1239" s="54" t="s">
        <v>181</v>
      </c>
      <c r="E1239" s="48">
        <f>(1-'Entrada de Dados'!$B$5)*H1239</f>
        <v>8.1796400000000009</v>
      </c>
      <c r="F1239" s="48">
        <f>ROUND(E1239*D1239,2)</f>
        <v>2.4500000000000002</v>
      </c>
      <c r="H1239" s="85">
        <v>9.17</v>
      </c>
    </row>
    <row r="1240" spans="1:8">
      <c r="A1240" s="54">
        <v>3143</v>
      </c>
      <c r="B1240" s="52" t="s">
        <v>329</v>
      </c>
      <c r="C1240" s="54" t="s">
        <v>91</v>
      </c>
      <c r="D1240" s="54" t="s">
        <v>291</v>
      </c>
      <c r="E1240" s="48">
        <f>(1-'Entrada de Dados'!$B$5)*H1240</f>
        <v>4.11212</v>
      </c>
      <c r="F1240" s="48">
        <f>ROUND(E1240*D1240,2)</f>
        <v>0.16</v>
      </c>
      <c r="H1240" s="85">
        <v>4.6100000000000003</v>
      </c>
    </row>
    <row r="1241" spans="1:8">
      <c r="A1241" s="54">
        <v>3481</v>
      </c>
      <c r="B1241" s="52" t="s">
        <v>347</v>
      </c>
      <c r="C1241" s="54" t="s">
        <v>91</v>
      </c>
      <c r="D1241" s="54">
        <v>1</v>
      </c>
      <c r="E1241" s="48">
        <f>(1-'Entrada de Dados'!$B$5)*H1241</f>
        <v>7.1716799999999994</v>
      </c>
      <c r="F1241" s="48">
        <f>ROUND(E1241*D1241,2)</f>
        <v>7.17</v>
      </c>
      <c r="H1241" s="85">
        <v>8.0399999999999991</v>
      </c>
    </row>
    <row r="1242" spans="1:8">
      <c r="A1242" s="304" t="s">
        <v>69</v>
      </c>
      <c r="B1242" s="305"/>
      <c r="C1242" s="305"/>
      <c r="D1242" s="306"/>
      <c r="E1242" s="58"/>
      <c r="F1242" s="48">
        <f>SUM(F1238:F1239)</f>
        <v>5.5500000000000007</v>
      </c>
    </row>
    <row r="1243" spans="1:8">
      <c r="A1243" s="304" t="s">
        <v>70</v>
      </c>
      <c r="B1243" s="305"/>
      <c r="C1243" s="305"/>
      <c r="D1243" s="306"/>
      <c r="E1243" s="58"/>
      <c r="F1243" s="48">
        <f>SUM(F1240:F1241)</f>
        <v>7.33</v>
      </c>
    </row>
    <row r="1244" spans="1:8">
      <c r="A1244" s="304" t="s">
        <v>71</v>
      </c>
      <c r="B1244" s="305"/>
      <c r="C1244" s="305"/>
      <c r="D1244" s="306"/>
      <c r="E1244" s="58"/>
      <c r="F1244" s="48">
        <f>F1243+F1242</f>
        <v>12.88</v>
      </c>
      <c r="G1244" s="128">
        <v>14.44</v>
      </c>
      <c r="H1244" s="145">
        <f>G1244-F1244</f>
        <v>1.5599999999999987</v>
      </c>
    </row>
    <row r="1247" spans="1:8">
      <c r="A1247" s="50" t="s">
        <v>1079</v>
      </c>
      <c r="B1247" s="49" t="s">
        <v>1080</v>
      </c>
      <c r="C1247" s="50" t="s">
        <v>590</v>
      </c>
      <c r="D1247" s="51"/>
    </row>
    <row r="1248" spans="1:8">
      <c r="A1248" s="45" t="s">
        <v>64</v>
      </c>
      <c r="B1248" s="72" t="s">
        <v>65</v>
      </c>
      <c r="C1248" s="45" t="s">
        <v>35</v>
      </c>
      <c r="D1248" s="45" t="s">
        <v>66</v>
      </c>
      <c r="E1248" s="45" t="s">
        <v>67</v>
      </c>
      <c r="F1248" s="45" t="s">
        <v>68</v>
      </c>
    </row>
    <row r="1249" spans="1:8" ht="25.5">
      <c r="A1249" s="56" t="s">
        <v>580</v>
      </c>
      <c r="B1249" s="53" t="s">
        <v>581</v>
      </c>
      <c r="C1249" s="56" t="s">
        <v>582</v>
      </c>
      <c r="D1249" s="56" t="s">
        <v>1081</v>
      </c>
      <c r="E1249" s="48">
        <f>(1-'Entrada de Dados'!$B$5)*H1249</f>
        <v>10.32044</v>
      </c>
      <c r="F1249" s="48">
        <f>ROUND(E1249*D1249,2)</f>
        <v>2.79</v>
      </c>
      <c r="H1249" s="85">
        <v>11.57</v>
      </c>
    </row>
    <row r="1250" spans="1:8">
      <c r="A1250" s="54">
        <v>88316</v>
      </c>
      <c r="B1250" s="52" t="s">
        <v>61</v>
      </c>
      <c r="C1250" s="54" t="s">
        <v>62</v>
      </c>
      <c r="D1250" s="54" t="s">
        <v>236</v>
      </c>
      <c r="E1250" s="48">
        <f>(1-'Entrada de Dados'!$B$5)*H1250</f>
        <v>8.1796400000000009</v>
      </c>
      <c r="F1250" s="48">
        <f>ROUND(E1250*D1250,2)</f>
        <v>2.21</v>
      </c>
      <c r="H1250" s="85">
        <v>9.17</v>
      </c>
    </row>
    <row r="1251" spans="1:8">
      <c r="A1251" s="54">
        <v>122</v>
      </c>
      <c r="B1251" s="52" t="s">
        <v>328</v>
      </c>
      <c r="C1251" s="54" t="s">
        <v>91</v>
      </c>
      <c r="D1251" s="54" t="s">
        <v>341</v>
      </c>
      <c r="E1251" s="48">
        <f>(1-'Entrada de Dados'!$B$5)*H1251</f>
        <v>23.932359999999999</v>
      </c>
      <c r="F1251" s="48">
        <f>ROUND(E1251*D1251,2)</f>
        <v>0.42</v>
      </c>
      <c r="H1251" s="85">
        <v>26.83</v>
      </c>
    </row>
    <row r="1252" spans="1:8">
      <c r="A1252" s="54">
        <v>3526</v>
      </c>
      <c r="B1252" s="52" t="s">
        <v>346</v>
      </c>
      <c r="C1252" s="54" t="s">
        <v>91</v>
      </c>
      <c r="D1252" s="54">
        <v>1</v>
      </c>
      <c r="E1252" s="48">
        <f>(1-'Entrada de Dados'!$B$5)*H1252</f>
        <v>1.1952800000000001</v>
      </c>
      <c r="F1252" s="48">
        <f>ROUND(E1252*D1252,2)</f>
        <v>1.2</v>
      </c>
      <c r="H1252" s="85">
        <v>1.34</v>
      </c>
    </row>
    <row r="1253" spans="1:8">
      <c r="A1253" s="54">
        <v>20083</v>
      </c>
      <c r="B1253" s="52" t="s">
        <v>331</v>
      </c>
      <c r="C1253" s="54" t="s">
        <v>91</v>
      </c>
      <c r="D1253" s="54" t="s">
        <v>254</v>
      </c>
      <c r="E1253" s="48">
        <f>(1-'Entrada de Dados'!$B$5)*H1253</f>
        <v>28.347760000000001</v>
      </c>
      <c r="F1253" s="48">
        <f>ROUND(E1253*D1253,2)</f>
        <v>0.2</v>
      </c>
      <c r="H1253" s="85">
        <v>31.78</v>
      </c>
    </row>
    <row r="1254" spans="1:8">
      <c r="A1254" s="304" t="s">
        <v>69</v>
      </c>
      <c r="B1254" s="305"/>
      <c r="C1254" s="305"/>
      <c r="D1254" s="306"/>
      <c r="E1254" s="58"/>
      <c r="F1254" s="48">
        <f>SUM(F1249:F1250)</f>
        <v>5</v>
      </c>
    </row>
    <row r="1255" spans="1:8">
      <c r="A1255" s="304" t="s">
        <v>70</v>
      </c>
      <c r="B1255" s="305"/>
      <c r="C1255" s="305"/>
      <c r="D1255" s="306"/>
      <c r="E1255" s="58"/>
      <c r="F1255" s="48">
        <f>SUM(F1251:F1253)</f>
        <v>1.8199999999999998</v>
      </c>
    </row>
    <row r="1256" spans="1:8">
      <c r="A1256" s="304" t="s">
        <v>71</v>
      </c>
      <c r="B1256" s="305"/>
      <c r="C1256" s="305"/>
      <c r="D1256" s="306"/>
      <c r="E1256" s="58"/>
      <c r="F1256" s="48">
        <f>F1255+F1254</f>
        <v>6.82</v>
      </c>
      <c r="G1256" s="130">
        <v>7.63</v>
      </c>
      <c r="H1256" s="145">
        <f>G1256-F1256</f>
        <v>0.80999999999999961</v>
      </c>
    </row>
    <row r="1259" spans="1:8">
      <c r="A1259" s="50" t="s">
        <v>1084</v>
      </c>
      <c r="B1259" s="49" t="s">
        <v>1085</v>
      </c>
      <c r="C1259" s="50" t="s">
        <v>590</v>
      </c>
      <c r="D1259" s="51"/>
    </row>
    <row r="1260" spans="1:8">
      <c r="A1260" s="45" t="s">
        <v>64</v>
      </c>
      <c r="B1260" s="72" t="s">
        <v>65</v>
      </c>
      <c r="C1260" s="45" t="s">
        <v>35</v>
      </c>
      <c r="D1260" s="45" t="s">
        <v>66</v>
      </c>
      <c r="E1260" s="45" t="s">
        <v>67</v>
      </c>
      <c r="F1260" s="45" t="s">
        <v>68</v>
      </c>
    </row>
    <row r="1261" spans="1:8" ht="25.5">
      <c r="A1261" s="56" t="s">
        <v>580</v>
      </c>
      <c r="B1261" s="53" t="s">
        <v>581</v>
      </c>
      <c r="C1261" s="56" t="s">
        <v>582</v>
      </c>
      <c r="D1261" s="56" t="s">
        <v>1086</v>
      </c>
      <c r="E1261" s="48">
        <f>(1-'Entrada de Dados'!$B$5)*H1261</f>
        <v>10.32044</v>
      </c>
      <c r="F1261" s="48">
        <f>ROUND(E1261*D1261,2)</f>
        <v>3.51</v>
      </c>
      <c r="H1261" s="85">
        <v>11.57</v>
      </c>
    </row>
    <row r="1262" spans="1:8">
      <c r="A1262" s="54">
        <v>88316</v>
      </c>
      <c r="B1262" s="52" t="s">
        <v>61</v>
      </c>
      <c r="C1262" s="54" t="s">
        <v>62</v>
      </c>
      <c r="D1262" s="54" t="s">
        <v>316</v>
      </c>
      <c r="E1262" s="48">
        <f>(1-'Entrada de Dados'!$B$5)*H1262</f>
        <v>8.1796400000000009</v>
      </c>
      <c r="F1262" s="48">
        <f>ROUND(E1262*D1262,2)</f>
        <v>2.78</v>
      </c>
      <c r="H1262" s="85">
        <v>9.17</v>
      </c>
    </row>
    <row r="1263" spans="1:8">
      <c r="A1263" s="54">
        <v>122</v>
      </c>
      <c r="B1263" s="52" t="s">
        <v>328</v>
      </c>
      <c r="C1263" s="54" t="s">
        <v>91</v>
      </c>
      <c r="D1263" s="54" t="s">
        <v>348</v>
      </c>
      <c r="E1263" s="48">
        <f>(1-'Entrada de Dados'!$B$5)*H1263</f>
        <v>23.932359999999999</v>
      </c>
      <c r="F1263" s="48">
        <f>ROUND(E1263*D1263,2)</f>
        <v>0.84</v>
      </c>
      <c r="H1263" s="85">
        <v>26.83</v>
      </c>
    </row>
    <row r="1264" spans="1:8">
      <c r="A1264" s="54">
        <v>3509</v>
      </c>
      <c r="B1264" s="52" t="s">
        <v>349</v>
      </c>
      <c r="C1264" s="54" t="s">
        <v>91</v>
      </c>
      <c r="D1264" s="54">
        <v>1</v>
      </c>
      <c r="E1264" s="48">
        <f>(1-'Entrada de Dados'!$B$5)*H1264</f>
        <v>2.8900800000000002</v>
      </c>
      <c r="F1264" s="48">
        <f>ROUND(E1264*D1264,2)</f>
        <v>2.89</v>
      </c>
      <c r="H1264" s="85">
        <v>3.24</v>
      </c>
    </row>
    <row r="1265" spans="1:8">
      <c r="A1265" s="54">
        <v>20083</v>
      </c>
      <c r="B1265" s="52" t="s">
        <v>331</v>
      </c>
      <c r="C1265" s="54" t="s">
        <v>91</v>
      </c>
      <c r="D1265" s="54" t="s">
        <v>205</v>
      </c>
      <c r="E1265" s="48">
        <f>(1-'Entrada de Dados'!$B$5)*H1265</f>
        <v>28.347760000000001</v>
      </c>
      <c r="F1265" s="48">
        <f>ROUND(E1265*D1265,2)</f>
        <v>0.43</v>
      </c>
      <c r="H1265" s="85">
        <v>31.78</v>
      </c>
    </row>
    <row r="1266" spans="1:8">
      <c r="A1266" s="307" t="s">
        <v>69</v>
      </c>
      <c r="B1266" s="308"/>
      <c r="C1266" s="308"/>
      <c r="D1266" s="309"/>
      <c r="E1266" s="58"/>
      <c r="F1266" s="48">
        <f>SUM(F1261:F1262)</f>
        <v>6.2899999999999991</v>
      </c>
    </row>
    <row r="1267" spans="1:8">
      <c r="A1267" s="304" t="s">
        <v>70</v>
      </c>
      <c r="B1267" s="305"/>
      <c r="C1267" s="305"/>
      <c r="D1267" s="306"/>
      <c r="E1267" s="58"/>
      <c r="F1267" s="48">
        <f>SUM(F1263:F1265)</f>
        <v>4.16</v>
      </c>
    </row>
    <row r="1268" spans="1:8">
      <c r="A1268" s="304" t="s">
        <v>71</v>
      </c>
      <c r="B1268" s="305"/>
      <c r="C1268" s="305"/>
      <c r="D1268" s="306"/>
      <c r="E1268" s="58"/>
      <c r="F1268" s="48">
        <f>F1267+F1266</f>
        <v>10.45</v>
      </c>
      <c r="G1268" s="130">
        <v>11.72</v>
      </c>
      <c r="H1268" s="145">
        <f>G1268-F1268</f>
        <v>1.2700000000000014</v>
      </c>
    </row>
    <row r="1271" spans="1:8">
      <c r="A1271" s="50"/>
      <c r="B1271" s="49" t="e">
        <f>#REF!</f>
        <v>#REF!</v>
      </c>
      <c r="C1271" s="50" t="s">
        <v>590</v>
      </c>
      <c r="D1271" s="51"/>
    </row>
    <row r="1272" spans="1:8">
      <c r="A1272" s="45" t="s">
        <v>64</v>
      </c>
      <c r="B1272" s="72" t="s">
        <v>65</v>
      </c>
      <c r="C1272" s="45" t="s">
        <v>35</v>
      </c>
      <c r="D1272" s="45" t="s">
        <v>66</v>
      </c>
      <c r="E1272" s="45" t="s">
        <v>67</v>
      </c>
      <c r="F1272" s="45" t="s">
        <v>68</v>
      </c>
    </row>
    <row r="1273" spans="1:8" ht="25.5">
      <c r="A1273" s="56" t="s">
        <v>580</v>
      </c>
      <c r="B1273" s="53" t="s">
        <v>581</v>
      </c>
      <c r="C1273" s="56" t="s">
        <v>582</v>
      </c>
      <c r="D1273" s="56">
        <v>0.2</v>
      </c>
      <c r="E1273" s="48">
        <f>(1-'Entrada de Dados'!$B$5)*H1273</f>
        <v>10.32044</v>
      </c>
      <c r="F1273" s="48">
        <f>ROUND(E1273*D1273,2)</f>
        <v>2.06</v>
      </c>
      <c r="H1273" s="85">
        <v>11.57</v>
      </c>
    </row>
    <row r="1274" spans="1:8">
      <c r="A1274" s="54">
        <v>88316</v>
      </c>
      <c r="B1274" s="52" t="s">
        <v>61</v>
      </c>
      <c r="C1274" s="54" t="s">
        <v>62</v>
      </c>
      <c r="D1274" s="54">
        <v>0.2</v>
      </c>
      <c r="E1274" s="48">
        <f>(1-'Entrada de Dados'!$B$5)*H1274</f>
        <v>8.1796400000000009</v>
      </c>
      <c r="F1274" s="48">
        <f>ROUND(E1274*D1274,2)</f>
        <v>1.64</v>
      </c>
      <c r="H1274" s="85">
        <v>9.17</v>
      </c>
    </row>
    <row r="1275" spans="1:8">
      <c r="A1275" s="54">
        <v>122</v>
      </c>
      <c r="B1275" s="52" t="s">
        <v>328</v>
      </c>
      <c r="C1275" s="54" t="s">
        <v>91</v>
      </c>
      <c r="D1275" s="54">
        <v>0.03</v>
      </c>
      <c r="E1275" s="48">
        <f>(1-'Entrada de Dados'!$B$5)*H1275</f>
        <v>23.932359999999999</v>
      </c>
      <c r="F1275" s="48">
        <f>ROUND(E1275*D1275,2)</f>
        <v>0.72</v>
      </c>
      <c r="H1275" s="85">
        <v>26.83</v>
      </c>
    </row>
    <row r="1276" spans="1:8">
      <c r="A1276" s="54"/>
      <c r="B1276" s="52" t="s">
        <v>36</v>
      </c>
      <c r="C1276" s="54" t="s">
        <v>91</v>
      </c>
      <c r="D1276" s="54">
        <v>1</v>
      </c>
      <c r="E1276" s="48">
        <f>(1-'Entrada de Dados'!$B$5)*H1276</f>
        <v>0.37463999999999997</v>
      </c>
      <c r="F1276" s="48">
        <f>ROUND(E1276*D1276,2)</f>
        <v>0.37</v>
      </c>
      <c r="H1276" s="85">
        <v>0.42</v>
      </c>
    </row>
    <row r="1277" spans="1:8">
      <c r="A1277" s="54">
        <v>20083</v>
      </c>
      <c r="B1277" s="52" t="s">
        <v>331</v>
      </c>
      <c r="C1277" s="54" t="s">
        <v>91</v>
      </c>
      <c r="D1277" s="54" t="s">
        <v>205</v>
      </c>
      <c r="E1277" s="48">
        <f>(1-'Entrada de Dados'!$B$5)*H1277</f>
        <v>28.347760000000001</v>
      </c>
      <c r="F1277" s="48">
        <f>ROUND(E1277*D1277,2)</f>
        <v>0.43</v>
      </c>
      <c r="H1277" s="85">
        <v>31.78</v>
      </c>
    </row>
    <row r="1278" spans="1:8">
      <c r="A1278" s="307" t="s">
        <v>69</v>
      </c>
      <c r="B1278" s="308"/>
      <c r="C1278" s="308"/>
      <c r="D1278" s="309"/>
      <c r="E1278" s="58"/>
      <c r="F1278" s="48">
        <f>SUM(F1273:F1274)</f>
        <v>3.7</v>
      </c>
    </row>
    <row r="1279" spans="1:8">
      <c r="A1279" s="304" t="s">
        <v>70</v>
      </c>
      <c r="B1279" s="305"/>
      <c r="C1279" s="305"/>
      <c r="D1279" s="306"/>
      <c r="E1279" s="58"/>
      <c r="F1279" s="48">
        <f>SUM(F1275:F1277)</f>
        <v>1.5199999999999998</v>
      </c>
    </row>
    <row r="1280" spans="1:8">
      <c r="A1280" s="304" t="s">
        <v>71</v>
      </c>
      <c r="B1280" s="305"/>
      <c r="C1280" s="305"/>
      <c r="D1280" s="306"/>
      <c r="E1280" s="58"/>
      <c r="F1280" s="48">
        <f>F1279+F1278</f>
        <v>5.22</v>
      </c>
      <c r="G1280" s="130">
        <v>5.84</v>
      </c>
      <c r="H1280" s="145">
        <f>G1280-F1280</f>
        <v>0.62000000000000011</v>
      </c>
    </row>
    <row r="1283" spans="1:8">
      <c r="A1283" s="50"/>
      <c r="B1283" s="49" t="e">
        <f>#REF!</f>
        <v>#REF!</v>
      </c>
      <c r="C1283" s="50" t="s">
        <v>590</v>
      </c>
      <c r="D1283" s="51"/>
    </row>
    <row r="1284" spans="1:8">
      <c r="A1284" s="45" t="s">
        <v>64</v>
      </c>
      <c r="B1284" s="72" t="s">
        <v>65</v>
      </c>
      <c r="C1284" s="45" t="s">
        <v>35</v>
      </c>
      <c r="D1284" s="45" t="s">
        <v>66</v>
      </c>
      <c r="E1284" s="45" t="s">
        <v>67</v>
      </c>
      <c r="F1284" s="45" t="s">
        <v>68</v>
      </c>
    </row>
    <row r="1285" spans="1:8" ht="25.5">
      <c r="A1285" s="56" t="s">
        <v>580</v>
      </c>
      <c r="B1285" s="53" t="s">
        <v>581</v>
      </c>
      <c r="C1285" s="56" t="s">
        <v>582</v>
      </c>
      <c r="D1285" s="56">
        <v>0.2</v>
      </c>
      <c r="E1285" s="48">
        <f>(1-'Entrada de Dados'!$B$5)*H1285</f>
        <v>10.32044</v>
      </c>
      <c r="F1285" s="48">
        <f>ROUND(E1285*D1285,2)</f>
        <v>2.06</v>
      </c>
      <c r="H1285" s="85">
        <v>11.57</v>
      </c>
    </row>
    <row r="1286" spans="1:8">
      <c r="A1286" s="54">
        <v>88316</v>
      </c>
      <c r="B1286" s="52" t="s">
        <v>61</v>
      </c>
      <c r="C1286" s="54" t="s">
        <v>62</v>
      </c>
      <c r="D1286" s="54">
        <v>0.2</v>
      </c>
      <c r="E1286" s="48">
        <f>(1-'Entrada de Dados'!$B$5)*H1286</f>
        <v>8.1796400000000009</v>
      </c>
      <c r="F1286" s="48">
        <f>ROUND(E1286*D1286,2)</f>
        <v>1.64</v>
      </c>
      <c r="H1286" s="85">
        <v>9.17</v>
      </c>
    </row>
    <row r="1287" spans="1:8">
      <c r="A1287" s="54">
        <v>122</v>
      </c>
      <c r="B1287" s="52" t="s">
        <v>328</v>
      </c>
      <c r="C1287" s="54" t="s">
        <v>91</v>
      </c>
      <c r="D1287" s="54">
        <v>0.03</v>
      </c>
      <c r="E1287" s="48">
        <f>(1-'Entrada de Dados'!$B$5)*H1287</f>
        <v>23.932359999999999</v>
      </c>
      <c r="F1287" s="48">
        <f>ROUND(E1287*D1287,2)</f>
        <v>0.72</v>
      </c>
      <c r="H1287" s="85">
        <v>26.83</v>
      </c>
    </row>
    <row r="1288" spans="1:8">
      <c r="A1288" s="54"/>
      <c r="B1288" s="52" t="s">
        <v>28</v>
      </c>
      <c r="C1288" s="54" t="s">
        <v>91</v>
      </c>
      <c r="D1288" s="54">
        <v>1</v>
      </c>
      <c r="E1288" s="48">
        <f>(1-'Entrada de Dados'!$B$5)*H1288</f>
        <v>7.9209600000000009</v>
      </c>
      <c r="F1288" s="48">
        <f>ROUND(E1288*D1288,2)</f>
        <v>7.92</v>
      </c>
      <c r="H1288" s="85">
        <v>8.8800000000000008</v>
      </c>
    </row>
    <row r="1289" spans="1:8">
      <c r="A1289" s="54">
        <v>20083</v>
      </c>
      <c r="B1289" s="52" t="s">
        <v>331</v>
      </c>
      <c r="C1289" s="54" t="s">
        <v>91</v>
      </c>
      <c r="D1289" s="54" t="s">
        <v>205</v>
      </c>
      <c r="E1289" s="48">
        <f>(1-'Entrada de Dados'!$B$5)*H1289</f>
        <v>28.347760000000001</v>
      </c>
      <c r="F1289" s="48">
        <f>ROUND(E1289*D1289,2)</f>
        <v>0.43</v>
      </c>
      <c r="H1289" s="85">
        <v>31.78</v>
      </c>
    </row>
    <row r="1290" spans="1:8">
      <c r="A1290" s="307" t="s">
        <v>69</v>
      </c>
      <c r="B1290" s="308"/>
      <c r="C1290" s="308"/>
      <c r="D1290" s="309"/>
      <c r="E1290" s="58"/>
      <c r="F1290" s="48">
        <f>SUM(F1285:F1286)</f>
        <v>3.7</v>
      </c>
    </row>
    <row r="1291" spans="1:8">
      <c r="A1291" s="304" t="s">
        <v>70</v>
      </c>
      <c r="B1291" s="305"/>
      <c r="C1291" s="305"/>
      <c r="D1291" s="306"/>
      <c r="E1291" s="58"/>
      <c r="F1291" s="48">
        <f>SUM(F1287:F1289)</f>
        <v>9.07</v>
      </c>
    </row>
    <row r="1292" spans="1:8">
      <c r="A1292" s="304" t="s">
        <v>71</v>
      </c>
      <c r="B1292" s="305"/>
      <c r="C1292" s="305"/>
      <c r="D1292" s="306"/>
      <c r="E1292" s="58"/>
      <c r="F1292" s="48">
        <f>F1291+F1290</f>
        <v>12.77</v>
      </c>
      <c r="G1292" s="130">
        <v>14.3</v>
      </c>
      <c r="H1292" s="145">
        <f>G1292-F1292</f>
        <v>1.5300000000000011</v>
      </c>
    </row>
    <row r="1295" spans="1:8" ht="25.5">
      <c r="A1295" s="50" t="s">
        <v>1087</v>
      </c>
      <c r="B1295" s="49" t="s">
        <v>1088</v>
      </c>
      <c r="C1295" s="50" t="s">
        <v>590</v>
      </c>
      <c r="D1295" s="51"/>
    </row>
    <row r="1296" spans="1:8">
      <c r="A1296" s="45" t="s">
        <v>64</v>
      </c>
      <c r="B1296" s="72" t="s">
        <v>65</v>
      </c>
      <c r="C1296" s="45" t="s">
        <v>35</v>
      </c>
      <c r="D1296" s="45" t="s">
        <v>66</v>
      </c>
      <c r="E1296" s="45" t="s">
        <v>67</v>
      </c>
      <c r="F1296" s="45" t="s">
        <v>68</v>
      </c>
    </row>
    <row r="1297" spans="1:8" ht="25.5">
      <c r="A1297" s="56" t="s">
        <v>580</v>
      </c>
      <c r="B1297" s="53" t="s">
        <v>581</v>
      </c>
      <c r="C1297" s="56" t="s">
        <v>582</v>
      </c>
      <c r="D1297" s="56" t="s">
        <v>1089</v>
      </c>
      <c r="E1297" s="48">
        <f>(1-'Entrada de Dados'!$B$5)*H1297</f>
        <v>10.32044</v>
      </c>
      <c r="F1297" s="48">
        <f>ROUND(E1297*D1297,2)</f>
        <v>1.86</v>
      </c>
      <c r="H1297" s="85">
        <v>11.57</v>
      </c>
    </row>
    <row r="1298" spans="1:8">
      <c r="A1298" s="54">
        <v>88316</v>
      </c>
      <c r="B1298" s="52" t="s">
        <v>61</v>
      </c>
      <c r="C1298" s="54" t="s">
        <v>62</v>
      </c>
      <c r="D1298" s="54" t="s">
        <v>276</v>
      </c>
      <c r="E1298" s="48">
        <f>(1-'Entrada de Dados'!$B$5)*H1298</f>
        <v>8.1796400000000009</v>
      </c>
      <c r="F1298" s="48">
        <f>ROUND(E1298*D1298,2)</f>
        <v>1.47</v>
      </c>
      <c r="H1298" s="85">
        <v>9.17</v>
      </c>
    </row>
    <row r="1299" spans="1:8">
      <c r="A1299" s="54">
        <v>122</v>
      </c>
      <c r="B1299" s="52" t="s">
        <v>328</v>
      </c>
      <c r="C1299" s="54" t="s">
        <v>91</v>
      </c>
      <c r="D1299" s="54" t="s">
        <v>350</v>
      </c>
      <c r="E1299" s="48">
        <f>(1-'Entrada de Dados'!$B$5)*H1299</f>
        <v>23.932359999999999</v>
      </c>
      <c r="F1299" s="48">
        <f>ROUND(E1299*D1299,2)</f>
        <v>0.17</v>
      </c>
      <c r="H1299" s="85">
        <v>26.83</v>
      </c>
    </row>
    <row r="1300" spans="1:8">
      <c r="A1300" s="54">
        <v>3529</v>
      </c>
      <c r="B1300" s="52" t="s">
        <v>351</v>
      </c>
      <c r="C1300" s="54" t="s">
        <v>91</v>
      </c>
      <c r="D1300" s="54">
        <v>1</v>
      </c>
      <c r="E1300" s="48">
        <f>(1-'Entrada de Dados'!$B$5)*H1300</f>
        <v>0.33895999999999998</v>
      </c>
      <c r="F1300" s="48">
        <f>ROUND(E1300*D1300,2)</f>
        <v>0.34</v>
      </c>
      <c r="H1300" s="85">
        <v>0.38</v>
      </c>
    </row>
    <row r="1301" spans="1:8">
      <c r="A1301" s="54">
        <v>20083</v>
      </c>
      <c r="B1301" s="52" t="s">
        <v>331</v>
      </c>
      <c r="C1301" s="54" t="s">
        <v>91</v>
      </c>
      <c r="D1301" s="54" t="s">
        <v>352</v>
      </c>
      <c r="E1301" s="48">
        <f>(1-'Entrada de Dados'!$B$5)*H1301</f>
        <v>28.347760000000001</v>
      </c>
      <c r="F1301" s="48">
        <f>ROUND(E1301*D1301,2)</f>
        <v>7.0000000000000007E-2</v>
      </c>
      <c r="H1301" s="85">
        <v>31.78</v>
      </c>
    </row>
    <row r="1302" spans="1:8">
      <c r="A1302" s="307" t="s">
        <v>69</v>
      </c>
      <c r="B1302" s="308"/>
      <c r="C1302" s="308"/>
      <c r="D1302" s="309"/>
      <c r="E1302" s="58"/>
      <c r="F1302" s="48">
        <f>SUM(F1297:F1298)</f>
        <v>3.33</v>
      </c>
    </row>
    <row r="1303" spans="1:8">
      <c r="A1303" s="304" t="s">
        <v>70</v>
      </c>
      <c r="B1303" s="305"/>
      <c r="C1303" s="305"/>
      <c r="D1303" s="306"/>
      <c r="E1303" s="58"/>
      <c r="F1303" s="48">
        <f>SUM(F1299:F1301)</f>
        <v>0.58000000000000007</v>
      </c>
    </row>
    <row r="1304" spans="1:8">
      <c r="A1304" s="304" t="s">
        <v>71</v>
      </c>
      <c r="B1304" s="305"/>
      <c r="C1304" s="305"/>
      <c r="D1304" s="306"/>
      <c r="E1304" s="58"/>
      <c r="F1304" s="48">
        <f>F1303+F1302</f>
        <v>3.91</v>
      </c>
      <c r="G1304" s="130">
        <v>4.38</v>
      </c>
      <c r="H1304" s="145">
        <f>G1304-F1304</f>
        <v>0.46999999999999975</v>
      </c>
    </row>
    <row r="1307" spans="1:8">
      <c r="A1307" s="50"/>
      <c r="B1307" s="49" t="e">
        <f>#REF!</f>
        <v>#REF!</v>
      </c>
      <c r="C1307" s="50" t="s">
        <v>590</v>
      </c>
      <c r="D1307" s="51"/>
    </row>
    <row r="1308" spans="1:8">
      <c r="A1308" s="45" t="s">
        <v>64</v>
      </c>
      <c r="B1308" s="72" t="s">
        <v>65</v>
      </c>
      <c r="C1308" s="45" t="s">
        <v>35</v>
      </c>
      <c r="D1308" s="45" t="s">
        <v>66</v>
      </c>
      <c r="E1308" s="45" t="s">
        <v>67</v>
      </c>
      <c r="F1308" s="45" t="s">
        <v>68</v>
      </c>
    </row>
    <row r="1309" spans="1:8" ht="25.5">
      <c r="A1309" s="56" t="s">
        <v>580</v>
      </c>
      <c r="B1309" s="53" t="s">
        <v>581</v>
      </c>
      <c r="C1309" s="56" t="s">
        <v>582</v>
      </c>
      <c r="D1309" s="56" t="s">
        <v>1089</v>
      </c>
      <c r="E1309" s="48">
        <f>(1-'Entrada de Dados'!$B$5)*H1309</f>
        <v>10.32044</v>
      </c>
      <c r="F1309" s="48">
        <f>ROUND(E1309*D1309,2)</f>
        <v>1.86</v>
      </c>
      <c r="H1309" s="85">
        <v>11.57</v>
      </c>
    </row>
    <row r="1310" spans="1:8">
      <c r="A1310" s="54">
        <v>88316</v>
      </c>
      <c r="B1310" s="52" t="s">
        <v>61</v>
      </c>
      <c r="C1310" s="54" t="s">
        <v>62</v>
      </c>
      <c r="D1310" s="54" t="s">
        <v>276</v>
      </c>
      <c r="E1310" s="48">
        <f>(1-'Entrada de Dados'!$B$5)*H1310</f>
        <v>8.1796400000000009</v>
      </c>
      <c r="F1310" s="48">
        <f>ROUND(E1310*D1310,2)</f>
        <v>1.47</v>
      </c>
      <c r="H1310" s="85">
        <v>9.17</v>
      </c>
    </row>
    <row r="1311" spans="1:8">
      <c r="A1311" s="54">
        <v>122</v>
      </c>
      <c r="B1311" s="52" t="s">
        <v>328</v>
      </c>
      <c r="C1311" s="54" t="s">
        <v>91</v>
      </c>
      <c r="D1311" s="54" t="s">
        <v>350</v>
      </c>
      <c r="E1311" s="48">
        <f>(1-'Entrada de Dados'!$B$5)*H1311</f>
        <v>23.932359999999999</v>
      </c>
      <c r="F1311" s="48">
        <f>ROUND(E1311*D1311,2)</f>
        <v>0.17</v>
      </c>
      <c r="H1311" s="85">
        <v>26.83</v>
      </c>
    </row>
    <row r="1312" spans="1:8">
      <c r="A1312" s="54"/>
      <c r="B1312" s="52" t="e">
        <f>B1307</f>
        <v>#REF!</v>
      </c>
      <c r="C1312" s="54" t="s">
        <v>91</v>
      </c>
      <c r="D1312" s="54">
        <v>1</v>
      </c>
      <c r="E1312" s="48">
        <f>(1-'Entrada de Dados'!$B$5)*H1312</f>
        <v>2.8454799999999998</v>
      </c>
      <c r="F1312" s="48">
        <f>ROUND(E1312*D1312,2)</f>
        <v>2.85</v>
      </c>
      <c r="H1312" s="85">
        <v>3.19</v>
      </c>
    </row>
    <row r="1313" spans="1:8">
      <c r="A1313" s="54">
        <v>20083</v>
      </c>
      <c r="B1313" s="52" t="s">
        <v>331</v>
      </c>
      <c r="C1313" s="54" t="s">
        <v>91</v>
      </c>
      <c r="D1313" s="54" t="s">
        <v>352</v>
      </c>
      <c r="E1313" s="48">
        <f>(1-'Entrada de Dados'!$B$5)*H1313</f>
        <v>28.347760000000001</v>
      </c>
      <c r="F1313" s="48">
        <f>ROUND(E1313*D1313,2)</f>
        <v>7.0000000000000007E-2</v>
      </c>
      <c r="H1313" s="85">
        <v>31.78</v>
      </c>
    </row>
    <row r="1314" spans="1:8">
      <c r="A1314" s="307" t="s">
        <v>69</v>
      </c>
      <c r="B1314" s="308"/>
      <c r="C1314" s="308"/>
      <c r="D1314" s="309"/>
      <c r="E1314" s="58"/>
      <c r="F1314" s="48">
        <f>SUM(F1309:F1310)</f>
        <v>3.33</v>
      </c>
    </row>
    <row r="1315" spans="1:8">
      <c r="A1315" s="304" t="s">
        <v>70</v>
      </c>
      <c r="B1315" s="305"/>
      <c r="C1315" s="305"/>
      <c r="D1315" s="306"/>
      <c r="E1315" s="58"/>
      <c r="F1315" s="48">
        <f>SUM(F1311:F1313)</f>
        <v>3.09</v>
      </c>
    </row>
    <row r="1316" spans="1:8">
      <c r="A1316" s="304" t="s">
        <v>71</v>
      </c>
      <c r="B1316" s="305"/>
      <c r="C1316" s="305"/>
      <c r="D1316" s="306"/>
      <c r="E1316" s="58"/>
      <c r="F1316" s="48">
        <f>F1315+F1314</f>
        <v>6.42</v>
      </c>
      <c r="G1316" s="130">
        <v>7.19</v>
      </c>
      <c r="H1316" s="145">
        <f>G1316-F1316</f>
        <v>0.77000000000000046</v>
      </c>
    </row>
    <row r="1319" spans="1:8" ht="38.25">
      <c r="A1319" s="50" t="s">
        <v>1090</v>
      </c>
      <c r="B1319" s="49" t="s">
        <v>1091</v>
      </c>
      <c r="C1319" s="50" t="s">
        <v>590</v>
      </c>
      <c r="D1319" s="51"/>
    </row>
    <row r="1320" spans="1:8">
      <c r="A1320" s="45" t="s">
        <v>64</v>
      </c>
      <c r="B1320" s="72" t="s">
        <v>65</v>
      </c>
      <c r="C1320" s="45" t="s">
        <v>35</v>
      </c>
      <c r="D1320" s="45" t="s">
        <v>66</v>
      </c>
      <c r="E1320" s="45" t="s">
        <v>67</v>
      </c>
      <c r="F1320" s="45" t="s">
        <v>68</v>
      </c>
    </row>
    <row r="1321" spans="1:8" ht="25.5">
      <c r="A1321" s="56" t="s">
        <v>580</v>
      </c>
      <c r="B1321" s="53" t="s">
        <v>581</v>
      </c>
      <c r="C1321" s="56" t="s">
        <v>582</v>
      </c>
      <c r="D1321" s="56" t="s">
        <v>1089</v>
      </c>
      <c r="E1321" s="48">
        <f>(1-'Entrada de Dados'!$B$5)*H1321</f>
        <v>10.32044</v>
      </c>
      <c r="F1321" s="48">
        <f>ROUND(E1321*D1321,2)</f>
        <v>1.86</v>
      </c>
      <c r="H1321" s="85">
        <v>11.57</v>
      </c>
    </row>
    <row r="1322" spans="1:8">
      <c r="A1322" s="54">
        <v>88316</v>
      </c>
      <c r="B1322" s="52" t="s">
        <v>61</v>
      </c>
      <c r="C1322" s="54" t="s">
        <v>62</v>
      </c>
      <c r="D1322" s="54" t="s">
        <v>276</v>
      </c>
      <c r="E1322" s="48">
        <f>(1-'Entrada de Dados'!$B$5)*H1322</f>
        <v>8.1796400000000009</v>
      </c>
      <c r="F1322" s="48">
        <f>ROUND(E1322*D1322,2)</f>
        <v>1.47</v>
      </c>
      <c r="H1322" s="85">
        <v>9.17</v>
      </c>
    </row>
    <row r="1323" spans="1:8">
      <c r="A1323" s="54">
        <v>122</v>
      </c>
      <c r="B1323" s="52" t="s">
        <v>328</v>
      </c>
      <c r="C1323" s="54" t="s">
        <v>91</v>
      </c>
      <c r="D1323" s="54" t="s">
        <v>353</v>
      </c>
      <c r="E1323" s="48">
        <f>(1-'Entrada de Dados'!$B$5)*H1323</f>
        <v>23.932359999999999</v>
      </c>
      <c r="F1323" s="48">
        <f>ROUND(E1323*D1323,2)</f>
        <v>0.14000000000000001</v>
      </c>
      <c r="H1323" s="85">
        <v>26.83</v>
      </c>
    </row>
    <row r="1324" spans="1:8" ht="25.5">
      <c r="A1324" s="56" t="s">
        <v>1092</v>
      </c>
      <c r="B1324" s="53" t="s">
        <v>1093</v>
      </c>
      <c r="C1324" s="56" t="s">
        <v>584</v>
      </c>
      <c r="D1324" s="56" t="s">
        <v>585</v>
      </c>
      <c r="E1324" s="48">
        <f>(1-'Entrada de Dados'!$B$5)*H1324</f>
        <v>0.99012000000000011</v>
      </c>
      <c r="F1324" s="48">
        <f>ROUND(E1324*D1324,2)</f>
        <v>0.99</v>
      </c>
      <c r="H1324" s="85">
        <v>1.1100000000000001</v>
      </c>
    </row>
    <row r="1325" spans="1:8">
      <c r="A1325" s="54">
        <v>20083</v>
      </c>
      <c r="B1325" s="52" t="s">
        <v>331</v>
      </c>
      <c r="C1325" s="54" t="s">
        <v>91</v>
      </c>
      <c r="D1325" s="54" t="s">
        <v>354</v>
      </c>
      <c r="E1325" s="48">
        <f>(1-'Entrada de Dados'!$B$5)*H1325</f>
        <v>28.347760000000001</v>
      </c>
      <c r="F1325" s="48">
        <f>ROUND(E1325*D1325,2)</f>
        <v>0.06</v>
      </c>
      <c r="H1325" s="85">
        <v>31.78</v>
      </c>
    </row>
    <row r="1326" spans="1:8">
      <c r="A1326" s="307" t="s">
        <v>69</v>
      </c>
      <c r="B1326" s="308"/>
      <c r="C1326" s="308"/>
      <c r="D1326" s="309"/>
      <c r="E1326" s="58"/>
      <c r="F1326" s="48">
        <f>SUM(F1321:F1322)</f>
        <v>3.33</v>
      </c>
    </row>
    <row r="1327" spans="1:8">
      <c r="A1327" s="304" t="s">
        <v>70</v>
      </c>
      <c r="B1327" s="305"/>
      <c r="C1327" s="305"/>
      <c r="D1327" s="306"/>
      <c r="E1327" s="58"/>
      <c r="F1327" s="48">
        <f>SUM(F1323:F1325)</f>
        <v>1.19</v>
      </c>
    </row>
    <row r="1328" spans="1:8">
      <c r="A1328" s="304" t="s">
        <v>71</v>
      </c>
      <c r="B1328" s="305"/>
      <c r="C1328" s="305"/>
      <c r="D1328" s="306"/>
      <c r="E1328" s="58"/>
      <c r="F1328" s="48">
        <f>F1327+F1326</f>
        <v>4.5199999999999996</v>
      </c>
      <c r="G1328" s="130">
        <v>5.0599999999999996</v>
      </c>
      <c r="H1328" s="145">
        <f>G1328-F1328</f>
        <v>0.54</v>
      </c>
    </row>
    <row r="1331" spans="1:8">
      <c r="A1331" s="50"/>
      <c r="B1331" s="49" t="e">
        <f>#REF!</f>
        <v>#REF!</v>
      </c>
      <c r="C1331" s="50" t="s">
        <v>590</v>
      </c>
      <c r="D1331" s="51"/>
    </row>
    <row r="1332" spans="1:8">
      <c r="A1332" s="45" t="s">
        <v>64</v>
      </c>
      <c r="B1332" s="72" t="s">
        <v>65</v>
      </c>
      <c r="C1332" s="45" t="s">
        <v>35</v>
      </c>
      <c r="D1332" s="45" t="s">
        <v>66</v>
      </c>
      <c r="E1332" s="45" t="s">
        <v>67</v>
      </c>
      <c r="F1332" s="45" t="s">
        <v>68</v>
      </c>
    </row>
    <row r="1333" spans="1:8" ht="25.5">
      <c r="A1333" s="56" t="s">
        <v>580</v>
      </c>
      <c r="B1333" s="53" t="s">
        <v>581</v>
      </c>
      <c r="C1333" s="56" t="s">
        <v>582</v>
      </c>
      <c r="D1333" s="56" t="s">
        <v>1089</v>
      </c>
      <c r="E1333" s="48">
        <f>(1-'Entrada de Dados'!$B$5)*H1333</f>
        <v>10.32044</v>
      </c>
      <c r="F1333" s="48">
        <f>ROUND(E1333*D1333,2)</f>
        <v>1.86</v>
      </c>
      <c r="H1333" s="85">
        <v>11.57</v>
      </c>
    </row>
    <row r="1334" spans="1:8">
      <c r="A1334" s="54">
        <v>88316</v>
      </c>
      <c r="B1334" s="52" t="s">
        <v>61</v>
      </c>
      <c r="C1334" s="54" t="s">
        <v>62</v>
      </c>
      <c r="D1334" s="54" t="s">
        <v>276</v>
      </c>
      <c r="E1334" s="48">
        <f>(1-'Entrada de Dados'!$B$5)*H1334</f>
        <v>8.1796400000000009</v>
      </c>
      <c r="F1334" s="48">
        <f>ROUND(E1334*D1334,2)</f>
        <v>1.47</v>
      </c>
      <c r="H1334" s="85">
        <v>9.17</v>
      </c>
    </row>
    <row r="1335" spans="1:8">
      <c r="A1335" s="54">
        <v>122</v>
      </c>
      <c r="B1335" s="52" t="s">
        <v>328</v>
      </c>
      <c r="C1335" s="54" t="s">
        <v>91</v>
      </c>
      <c r="D1335" s="54" t="s">
        <v>353</v>
      </c>
      <c r="E1335" s="48">
        <f>(1-'Entrada de Dados'!$B$5)*H1335</f>
        <v>23.932359999999999</v>
      </c>
      <c r="F1335" s="48">
        <f>ROUND(E1335*D1335,2)</f>
        <v>0.14000000000000001</v>
      </c>
      <c r="H1335" s="85">
        <v>26.83</v>
      </c>
    </row>
    <row r="1336" spans="1:8">
      <c r="A1336" s="56"/>
      <c r="B1336" s="53" t="e">
        <f>B1331</f>
        <v>#REF!</v>
      </c>
      <c r="C1336" s="56" t="s">
        <v>584</v>
      </c>
      <c r="D1336" s="56" t="s">
        <v>585</v>
      </c>
      <c r="E1336" s="48">
        <f>(1-'Entrada de Dados'!$B$5)*H1336</f>
        <v>2.38164</v>
      </c>
      <c r="F1336" s="48">
        <f>ROUND(E1336*D1336,2)</f>
        <v>2.38</v>
      </c>
      <c r="H1336" s="85">
        <v>2.67</v>
      </c>
    </row>
    <row r="1337" spans="1:8">
      <c r="A1337" s="54">
        <v>20083</v>
      </c>
      <c r="B1337" s="52" t="s">
        <v>331</v>
      </c>
      <c r="C1337" s="54" t="s">
        <v>91</v>
      </c>
      <c r="D1337" s="54" t="s">
        <v>354</v>
      </c>
      <c r="E1337" s="48">
        <f>(1-'Entrada de Dados'!$B$5)*H1337</f>
        <v>28.347760000000001</v>
      </c>
      <c r="F1337" s="48">
        <f>ROUND(E1337*D1337,2)</f>
        <v>0.06</v>
      </c>
      <c r="H1337" s="85">
        <v>31.78</v>
      </c>
    </row>
    <row r="1338" spans="1:8">
      <c r="A1338" s="307" t="s">
        <v>69</v>
      </c>
      <c r="B1338" s="308"/>
      <c r="C1338" s="308"/>
      <c r="D1338" s="309"/>
      <c r="E1338" s="58"/>
      <c r="F1338" s="48">
        <f>SUM(F1333:F1334)</f>
        <v>3.33</v>
      </c>
    </row>
    <row r="1339" spans="1:8">
      <c r="A1339" s="304" t="s">
        <v>70</v>
      </c>
      <c r="B1339" s="305"/>
      <c r="C1339" s="305"/>
      <c r="D1339" s="306"/>
      <c r="E1339" s="58"/>
      <c r="F1339" s="48">
        <f>SUM(F1335:F1337)</f>
        <v>2.58</v>
      </c>
    </row>
    <row r="1340" spans="1:8">
      <c r="A1340" s="304" t="s">
        <v>71</v>
      </c>
      <c r="B1340" s="305"/>
      <c r="C1340" s="305"/>
      <c r="D1340" s="306"/>
      <c r="E1340" s="58"/>
      <c r="F1340" s="48">
        <f>F1339+F1338</f>
        <v>5.91</v>
      </c>
      <c r="G1340" s="130">
        <v>6.62</v>
      </c>
      <c r="H1340" s="145">
        <f>G1340-F1340</f>
        <v>0.71</v>
      </c>
    </row>
    <row r="1343" spans="1:8">
      <c r="A1343" s="50" t="s">
        <v>1094</v>
      </c>
      <c r="B1343" s="49" t="s">
        <v>1095</v>
      </c>
      <c r="C1343" s="50" t="s">
        <v>590</v>
      </c>
      <c r="D1343" s="51"/>
    </row>
    <row r="1344" spans="1:8">
      <c r="A1344" s="45" t="s">
        <v>64</v>
      </c>
      <c r="B1344" s="72" t="s">
        <v>65</v>
      </c>
      <c r="C1344" s="45" t="s">
        <v>35</v>
      </c>
      <c r="D1344" s="45" t="s">
        <v>66</v>
      </c>
      <c r="E1344" s="45" t="s">
        <v>67</v>
      </c>
      <c r="F1344" s="45" t="s">
        <v>68</v>
      </c>
    </row>
    <row r="1345" spans="1:8" ht="38.25">
      <c r="A1345" s="56" t="s">
        <v>1040</v>
      </c>
      <c r="B1345" s="53" t="s">
        <v>1041</v>
      </c>
      <c r="C1345" s="56" t="s">
        <v>582</v>
      </c>
      <c r="D1345" s="56" t="s">
        <v>1096</v>
      </c>
      <c r="E1345" s="48">
        <f>(1-'Entrada de Dados'!$B$5)*H1345</f>
        <v>10.32044</v>
      </c>
      <c r="F1345" s="48">
        <f>ROUND(E1345*D1345,2)</f>
        <v>4.87</v>
      </c>
      <c r="H1345" s="85">
        <v>11.57</v>
      </c>
    </row>
    <row r="1346" spans="1:8" ht="25.5">
      <c r="A1346" s="56" t="s">
        <v>580</v>
      </c>
      <c r="B1346" s="53" t="s">
        <v>581</v>
      </c>
      <c r="C1346" s="56" t="s">
        <v>582</v>
      </c>
      <c r="D1346" s="56" t="s">
        <v>1096</v>
      </c>
      <c r="E1346" s="48">
        <f>(1-'Entrada de Dados'!$B$5)*H1346</f>
        <v>8.1796400000000009</v>
      </c>
      <c r="F1346" s="48">
        <f>ROUND(E1346*D1346,2)</f>
        <v>3.86</v>
      </c>
      <c r="H1346" s="85">
        <v>9.17</v>
      </c>
    </row>
    <row r="1347" spans="1:8">
      <c r="A1347" s="54">
        <v>122</v>
      </c>
      <c r="B1347" s="52" t="s">
        <v>328</v>
      </c>
      <c r="C1347" s="54" t="s">
        <v>91</v>
      </c>
      <c r="D1347" s="54" t="s">
        <v>355</v>
      </c>
      <c r="E1347" s="48">
        <f>(1-'Entrada de Dados'!$B$5)*H1347</f>
        <v>23.932359999999999</v>
      </c>
      <c r="F1347" s="48">
        <f>ROUND(E1347*D1347,2)</f>
        <v>1.62</v>
      </c>
      <c r="H1347" s="85">
        <v>26.83</v>
      </c>
    </row>
    <row r="1348" spans="1:8">
      <c r="A1348" s="54">
        <v>3659</v>
      </c>
      <c r="B1348" s="52" t="s">
        <v>356</v>
      </c>
      <c r="C1348" s="54" t="s">
        <v>91</v>
      </c>
      <c r="D1348" s="54">
        <v>1</v>
      </c>
      <c r="E1348" s="48">
        <f>(1-'Entrada de Dados'!$B$5)*H1348</f>
        <v>5.7088000000000001</v>
      </c>
      <c r="F1348" s="48">
        <f>ROUND(E1348*D1348,2)</f>
        <v>5.71</v>
      </c>
      <c r="H1348" s="85">
        <v>6.4</v>
      </c>
    </row>
    <row r="1349" spans="1:8">
      <c r="A1349" s="54">
        <v>20083</v>
      </c>
      <c r="B1349" s="52" t="s">
        <v>331</v>
      </c>
      <c r="C1349" s="54" t="s">
        <v>91</v>
      </c>
      <c r="D1349" s="54" t="s">
        <v>357</v>
      </c>
      <c r="E1349" s="48">
        <f>(1-'Entrada de Dados'!$B$5)*H1349</f>
        <v>28.347760000000001</v>
      </c>
      <c r="F1349" s="48">
        <f>ROUND(E1349*D1349,2)</f>
        <v>2.58</v>
      </c>
      <c r="H1349" s="85">
        <v>31.78</v>
      </c>
    </row>
    <row r="1350" spans="1:8">
      <c r="A1350" s="307" t="s">
        <v>69</v>
      </c>
      <c r="B1350" s="308"/>
      <c r="C1350" s="308"/>
      <c r="D1350" s="309"/>
      <c r="E1350" s="58"/>
      <c r="F1350" s="48">
        <f>SUM(F1345:F1346)</f>
        <v>8.73</v>
      </c>
    </row>
    <row r="1351" spans="1:8">
      <c r="A1351" s="304" t="s">
        <v>70</v>
      </c>
      <c r="B1351" s="305"/>
      <c r="C1351" s="305"/>
      <c r="D1351" s="306"/>
      <c r="E1351" s="58"/>
      <c r="F1351" s="48">
        <f>SUM(F1347:F1349)</f>
        <v>9.91</v>
      </c>
    </row>
    <row r="1352" spans="1:8">
      <c r="A1352" s="304" t="s">
        <v>71</v>
      </c>
      <c r="B1352" s="305"/>
      <c r="C1352" s="305"/>
      <c r="D1352" s="306"/>
      <c r="E1352" s="58"/>
      <c r="F1352" s="48">
        <f>F1351+F1350</f>
        <v>18.64</v>
      </c>
      <c r="G1352" s="130">
        <v>20.9</v>
      </c>
      <c r="H1352" s="145">
        <f>G1352-F1352</f>
        <v>2.259999999999998</v>
      </c>
    </row>
    <row r="1355" spans="1:8">
      <c r="A1355" s="50" t="s">
        <v>1097</v>
      </c>
      <c r="B1355" s="49" t="s">
        <v>1098</v>
      </c>
      <c r="C1355" s="50" t="s">
        <v>590</v>
      </c>
      <c r="D1355" s="51"/>
    </row>
    <row r="1356" spans="1:8">
      <c r="A1356" s="45" t="s">
        <v>64</v>
      </c>
      <c r="B1356" s="72" t="s">
        <v>65</v>
      </c>
      <c r="C1356" s="45" t="s">
        <v>35</v>
      </c>
      <c r="D1356" s="45" t="s">
        <v>66</v>
      </c>
      <c r="E1356" s="45" t="s">
        <v>67</v>
      </c>
      <c r="F1356" s="45" t="s">
        <v>68</v>
      </c>
    </row>
    <row r="1357" spans="1:8" ht="25.5">
      <c r="A1357" s="56" t="s">
        <v>580</v>
      </c>
      <c r="B1357" s="53" t="s">
        <v>581</v>
      </c>
      <c r="C1357" s="56" t="s">
        <v>582</v>
      </c>
      <c r="D1357" s="56" t="s">
        <v>1078</v>
      </c>
      <c r="E1357" s="48">
        <f>(1-'Entrada de Dados'!$B$5)*H1357</f>
        <v>10.32044</v>
      </c>
      <c r="F1357" s="48">
        <f>ROUND(E1357*D1357,2)</f>
        <v>2.58</v>
      </c>
      <c r="H1357" s="85">
        <v>11.57</v>
      </c>
    </row>
    <row r="1358" spans="1:8">
      <c r="A1358" s="54">
        <v>88316</v>
      </c>
      <c r="B1358" s="52" t="s">
        <v>61</v>
      </c>
      <c r="C1358" s="54" t="s">
        <v>62</v>
      </c>
      <c r="D1358" s="54" t="s">
        <v>343</v>
      </c>
      <c r="E1358" s="48">
        <f>(1-'Entrada de Dados'!$B$5)*H1358</f>
        <v>8.1796400000000009</v>
      </c>
      <c r="F1358" s="48">
        <f>ROUND(E1358*D1358,2)</f>
        <v>2.04</v>
      </c>
      <c r="H1358" s="85">
        <v>9.17</v>
      </c>
    </row>
    <row r="1359" spans="1:8">
      <c r="A1359" s="54">
        <v>122</v>
      </c>
      <c r="B1359" s="52" t="s">
        <v>328</v>
      </c>
      <c r="C1359" s="54" t="s">
        <v>91</v>
      </c>
      <c r="D1359" s="54" t="s">
        <v>358</v>
      </c>
      <c r="E1359" s="48">
        <f>(1-'Entrada de Dados'!$B$5)*H1359</f>
        <v>23.932359999999999</v>
      </c>
      <c r="F1359" s="48">
        <f>ROUND(E1359*D1359,2)</f>
        <v>0.34</v>
      </c>
      <c r="H1359" s="85">
        <v>26.83</v>
      </c>
    </row>
    <row r="1360" spans="1:8">
      <c r="A1360" s="54">
        <v>3662</v>
      </c>
      <c r="B1360" s="52" t="s">
        <v>359</v>
      </c>
      <c r="C1360" s="54" t="s">
        <v>91</v>
      </c>
      <c r="D1360" s="54">
        <v>1</v>
      </c>
      <c r="E1360" s="48">
        <f>(1-'Entrada de Dados'!$B$5)*H1360</f>
        <v>3.6750400000000001</v>
      </c>
      <c r="F1360" s="48">
        <f>ROUND(E1360*D1360,2)</f>
        <v>3.68</v>
      </c>
      <c r="H1360" s="85">
        <v>4.12</v>
      </c>
    </row>
    <row r="1361" spans="1:8">
      <c r="A1361" s="54">
        <v>20083</v>
      </c>
      <c r="B1361" s="52" t="s">
        <v>331</v>
      </c>
      <c r="C1361" s="54" t="s">
        <v>91</v>
      </c>
      <c r="D1361" s="54" t="s">
        <v>354</v>
      </c>
      <c r="E1361" s="48">
        <f>(1-'Entrada de Dados'!$B$5)*H1361</f>
        <v>28.347760000000001</v>
      </c>
      <c r="F1361" s="48">
        <f>ROUND(E1361*D1361,2)</f>
        <v>0.06</v>
      </c>
      <c r="H1361" s="85">
        <v>31.78</v>
      </c>
    </row>
    <row r="1362" spans="1:8">
      <c r="A1362" s="307" t="s">
        <v>69</v>
      </c>
      <c r="B1362" s="308"/>
      <c r="C1362" s="308"/>
      <c r="D1362" s="309"/>
      <c r="E1362" s="58"/>
      <c r="F1362" s="48">
        <f>SUM(F1357:F1358)</f>
        <v>4.62</v>
      </c>
    </row>
    <row r="1363" spans="1:8">
      <c r="A1363" s="304" t="s">
        <v>70</v>
      </c>
      <c r="B1363" s="305"/>
      <c r="C1363" s="305"/>
      <c r="D1363" s="306"/>
      <c r="E1363" s="58"/>
      <c r="F1363" s="48">
        <f>SUM(F1359:F1361)</f>
        <v>4.08</v>
      </c>
    </row>
    <row r="1364" spans="1:8">
      <c r="A1364" s="304" t="s">
        <v>71</v>
      </c>
      <c r="B1364" s="305"/>
      <c r="C1364" s="305"/>
      <c r="D1364" s="306"/>
      <c r="E1364" s="58"/>
      <c r="F1364" s="48">
        <f>F1363+F1362</f>
        <v>8.6999999999999993</v>
      </c>
      <c r="G1364" s="130">
        <v>9.74</v>
      </c>
      <c r="H1364" s="145">
        <f>G1364-F1364</f>
        <v>1.0400000000000009</v>
      </c>
    </row>
    <row r="1367" spans="1:8" ht="25.5">
      <c r="A1367" s="50" t="s">
        <v>1099</v>
      </c>
      <c r="B1367" s="49" t="s">
        <v>1100</v>
      </c>
      <c r="C1367" s="50" t="s">
        <v>590</v>
      </c>
      <c r="D1367" s="51"/>
    </row>
    <row r="1368" spans="1:8">
      <c r="A1368" s="45" t="s">
        <v>64</v>
      </c>
      <c r="B1368" s="72" t="s">
        <v>65</v>
      </c>
      <c r="C1368" s="45" t="s">
        <v>35</v>
      </c>
      <c r="D1368" s="45" t="s">
        <v>66</v>
      </c>
      <c r="E1368" s="45" t="s">
        <v>67</v>
      </c>
      <c r="F1368" s="45" t="s">
        <v>68</v>
      </c>
    </row>
    <row r="1369" spans="1:8" ht="25.5">
      <c r="A1369" s="56" t="s">
        <v>580</v>
      </c>
      <c r="B1369" s="53" t="s">
        <v>581</v>
      </c>
      <c r="C1369" s="56" t="s">
        <v>582</v>
      </c>
      <c r="D1369" s="56" t="s">
        <v>1101</v>
      </c>
      <c r="E1369" s="48">
        <f>(1-'Entrada de Dados'!$B$5)*H1369</f>
        <v>10.32044</v>
      </c>
      <c r="F1369" s="48">
        <f>ROUND(E1369*D1369,2)</f>
        <v>0.93</v>
      </c>
      <c r="H1369" s="85">
        <v>11.57</v>
      </c>
    </row>
    <row r="1370" spans="1:8">
      <c r="A1370" s="54">
        <v>88316</v>
      </c>
      <c r="B1370" s="52" t="s">
        <v>61</v>
      </c>
      <c r="C1370" s="54" t="s">
        <v>62</v>
      </c>
      <c r="D1370" s="54" t="s">
        <v>101</v>
      </c>
      <c r="E1370" s="48">
        <f>(1-'Entrada de Dados'!$B$5)*H1370</f>
        <v>8.1796400000000009</v>
      </c>
      <c r="F1370" s="48">
        <f>ROUND(E1370*D1370,2)</f>
        <v>0.74</v>
      </c>
      <c r="H1370" s="85">
        <v>9.17</v>
      </c>
    </row>
    <row r="1371" spans="1:8">
      <c r="A1371" s="54">
        <v>122</v>
      </c>
      <c r="B1371" s="52" t="s">
        <v>328</v>
      </c>
      <c r="C1371" s="54" t="s">
        <v>91</v>
      </c>
      <c r="D1371" s="54" t="s">
        <v>353</v>
      </c>
      <c r="E1371" s="48">
        <f>(1-'Entrada de Dados'!$B$5)*H1371</f>
        <v>23.932359999999999</v>
      </c>
      <c r="F1371" s="48">
        <f>ROUND(E1371*D1371,2)</f>
        <v>0.14000000000000001</v>
      </c>
      <c r="H1371" s="85">
        <v>26.83</v>
      </c>
    </row>
    <row r="1372" spans="1:8">
      <c r="A1372" s="54">
        <v>3904</v>
      </c>
      <c r="B1372" s="52" t="s">
        <v>360</v>
      </c>
      <c r="C1372" s="54" t="s">
        <v>91</v>
      </c>
      <c r="D1372" s="54">
        <v>1</v>
      </c>
      <c r="E1372" s="48">
        <f>(1-'Entrada de Dados'!$B$5)*H1372</f>
        <v>0.49060000000000004</v>
      </c>
      <c r="F1372" s="48">
        <f>ROUND(E1372*D1372,2)</f>
        <v>0.49</v>
      </c>
      <c r="H1372" s="85">
        <v>0.55000000000000004</v>
      </c>
    </row>
    <row r="1373" spans="1:8">
      <c r="A1373" s="54">
        <v>20083</v>
      </c>
      <c r="B1373" s="52" t="s">
        <v>331</v>
      </c>
      <c r="C1373" s="54" t="s">
        <v>91</v>
      </c>
      <c r="D1373" s="54" t="s">
        <v>234</v>
      </c>
      <c r="E1373" s="48">
        <f>(1-'Entrada de Dados'!$B$5)*H1373</f>
        <v>28.347760000000001</v>
      </c>
      <c r="F1373" s="48">
        <f>ROUND(E1373*D1373,2)</f>
        <v>0.17</v>
      </c>
      <c r="H1373" s="85">
        <v>31.78</v>
      </c>
    </row>
    <row r="1374" spans="1:8">
      <c r="A1374" s="307" t="s">
        <v>69</v>
      </c>
      <c r="B1374" s="308"/>
      <c r="C1374" s="308"/>
      <c r="D1374" s="309"/>
      <c r="E1374" s="58"/>
      <c r="F1374" s="48">
        <f>SUM(F1369:F1370)</f>
        <v>1.67</v>
      </c>
    </row>
    <row r="1375" spans="1:8">
      <c r="A1375" s="304" t="s">
        <v>70</v>
      </c>
      <c r="B1375" s="305"/>
      <c r="C1375" s="305"/>
      <c r="D1375" s="306"/>
      <c r="E1375" s="58"/>
      <c r="F1375" s="48">
        <f>SUM(F1371:F1373)</f>
        <v>0.8</v>
      </c>
    </row>
    <row r="1376" spans="1:8">
      <c r="A1376" s="304" t="s">
        <v>71</v>
      </c>
      <c r="B1376" s="305"/>
      <c r="C1376" s="305"/>
      <c r="D1376" s="306"/>
      <c r="E1376" s="58"/>
      <c r="F1376" s="48">
        <f>F1375+F1374</f>
        <v>2.4699999999999998</v>
      </c>
      <c r="G1376" s="130">
        <v>2.77</v>
      </c>
      <c r="H1376" s="145">
        <f>G1376-F1376</f>
        <v>0.30000000000000027</v>
      </c>
    </row>
    <row r="1379" spans="1:8">
      <c r="A1379" s="50"/>
      <c r="B1379" s="49" t="e">
        <f>#REF!</f>
        <v>#REF!</v>
      </c>
      <c r="C1379" s="50" t="s">
        <v>590</v>
      </c>
      <c r="D1379" s="51"/>
    </row>
    <row r="1380" spans="1:8">
      <c r="A1380" s="45" t="s">
        <v>64</v>
      </c>
      <c r="B1380" s="72" t="s">
        <v>65</v>
      </c>
      <c r="C1380" s="45" t="s">
        <v>35</v>
      </c>
      <c r="D1380" s="45" t="s">
        <v>66</v>
      </c>
      <c r="E1380" s="45" t="s">
        <v>67</v>
      </c>
      <c r="F1380" s="45" t="s">
        <v>68</v>
      </c>
    </row>
    <row r="1381" spans="1:8" ht="25.5">
      <c r="A1381" s="56" t="s">
        <v>580</v>
      </c>
      <c r="B1381" s="53" t="s">
        <v>581</v>
      </c>
      <c r="C1381" s="56" t="s">
        <v>582</v>
      </c>
      <c r="D1381" s="56" t="s">
        <v>1101</v>
      </c>
      <c r="E1381" s="48">
        <f>(1-'Entrada de Dados'!$B$5)*H1381</f>
        <v>10.32044</v>
      </c>
      <c r="F1381" s="48">
        <f>ROUND(E1381*D1381,2)</f>
        <v>0.93</v>
      </c>
      <c r="H1381" s="85">
        <v>11.57</v>
      </c>
    </row>
    <row r="1382" spans="1:8">
      <c r="A1382" s="54">
        <v>88316</v>
      </c>
      <c r="B1382" s="52" t="s">
        <v>61</v>
      </c>
      <c r="C1382" s="54" t="s">
        <v>62</v>
      </c>
      <c r="D1382" s="54" t="s">
        <v>101</v>
      </c>
      <c r="E1382" s="48">
        <f>(1-'Entrada de Dados'!$B$5)*H1382</f>
        <v>8.1796400000000009</v>
      </c>
      <c r="F1382" s="48">
        <f>ROUND(E1382*D1382,2)</f>
        <v>0.74</v>
      </c>
      <c r="H1382" s="85">
        <v>9.17</v>
      </c>
    </row>
    <row r="1383" spans="1:8">
      <c r="A1383" s="54">
        <v>122</v>
      </c>
      <c r="B1383" s="52" t="s">
        <v>328</v>
      </c>
      <c r="C1383" s="54" t="s">
        <v>91</v>
      </c>
      <c r="D1383" s="54" t="s">
        <v>353</v>
      </c>
      <c r="E1383" s="48">
        <f>(1-'Entrada de Dados'!$B$5)*H1383</f>
        <v>23.932359999999999</v>
      </c>
      <c r="F1383" s="48">
        <f>ROUND(E1383*D1383,2)</f>
        <v>0.14000000000000001</v>
      </c>
      <c r="H1383" s="85">
        <v>26.83</v>
      </c>
    </row>
    <row r="1384" spans="1:8">
      <c r="A1384" s="54"/>
      <c r="B1384" s="52" t="e">
        <f>B1379</f>
        <v>#REF!</v>
      </c>
      <c r="C1384" s="54" t="s">
        <v>91</v>
      </c>
      <c r="D1384" s="54">
        <v>1</v>
      </c>
      <c r="E1384" s="48">
        <f>(1-'Entrada de Dados'!$B$5)*H1384</f>
        <v>5.8872</v>
      </c>
      <c r="F1384" s="48">
        <f>ROUND(E1384*D1384,2)</f>
        <v>5.89</v>
      </c>
      <c r="H1384" s="85">
        <v>6.6</v>
      </c>
    </row>
    <row r="1385" spans="1:8">
      <c r="A1385" s="54">
        <v>20083</v>
      </c>
      <c r="B1385" s="52" t="s">
        <v>331</v>
      </c>
      <c r="C1385" s="54" t="s">
        <v>91</v>
      </c>
      <c r="D1385" s="54" t="s">
        <v>234</v>
      </c>
      <c r="E1385" s="48">
        <f>(1-'Entrada de Dados'!$B$5)*H1385</f>
        <v>28.347760000000001</v>
      </c>
      <c r="F1385" s="48">
        <f>ROUND(E1385*D1385,2)</f>
        <v>0.17</v>
      </c>
      <c r="H1385" s="85">
        <v>31.78</v>
      </c>
    </row>
    <row r="1386" spans="1:8">
      <c r="A1386" s="307" t="s">
        <v>69</v>
      </c>
      <c r="B1386" s="308"/>
      <c r="C1386" s="308"/>
      <c r="D1386" s="309"/>
      <c r="E1386" s="58"/>
      <c r="F1386" s="48">
        <f>SUM(F1381:F1382)</f>
        <v>1.67</v>
      </c>
    </row>
    <row r="1387" spans="1:8">
      <c r="A1387" s="304" t="s">
        <v>70</v>
      </c>
      <c r="B1387" s="305"/>
      <c r="C1387" s="305"/>
      <c r="D1387" s="306"/>
      <c r="E1387" s="58"/>
      <c r="F1387" s="48">
        <f>SUM(F1383:F1385)</f>
        <v>6.1999999999999993</v>
      </c>
    </row>
    <row r="1388" spans="1:8">
      <c r="A1388" s="304" t="s">
        <v>71</v>
      </c>
      <c r="B1388" s="305"/>
      <c r="C1388" s="305"/>
      <c r="D1388" s="306"/>
      <c r="E1388" s="58"/>
      <c r="F1388" s="48">
        <f>F1387+F1386</f>
        <v>7.8699999999999992</v>
      </c>
      <c r="G1388" s="130">
        <v>8.82</v>
      </c>
      <c r="H1388" s="145">
        <f>G1388-F1388</f>
        <v>0.95000000000000107</v>
      </c>
    </row>
    <row r="1391" spans="1:8">
      <c r="A1391" s="50"/>
      <c r="B1391" s="49" t="e">
        <f>#REF!</f>
        <v>#REF!</v>
      </c>
      <c r="C1391" s="50" t="s">
        <v>590</v>
      </c>
      <c r="D1391" s="51"/>
    </row>
    <row r="1392" spans="1:8">
      <c r="A1392" s="45" t="s">
        <v>64</v>
      </c>
      <c r="B1392" s="72" t="s">
        <v>65</v>
      </c>
      <c r="C1392" s="45" t="s">
        <v>35</v>
      </c>
      <c r="D1392" s="45" t="s">
        <v>66</v>
      </c>
      <c r="E1392" s="45" t="s">
        <v>67</v>
      </c>
      <c r="F1392" s="45" t="s">
        <v>68</v>
      </c>
    </row>
    <row r="1393" spans="1:8" ht="25.5">
      <c r="A1393" s="56" t="s">
        <v>580</v>
      </c>
      <c r="B1393" s="53" t="s">
        <v>581</v>
      </c>
      <c r="C1393" s="56" t="s">
        <v>582</v>
      </c>
      <c r="D1393" s="56" t="s">
        <v>1101</v>
      </c>
      <c r="E1393" s="48">
        <f>(1-'Entrada de Dados'!$B$5)*H1393</f>
        <v>10.32044</v>
      </c>
      <c r="F1393" s="48">
        <f>ROUND(E1393*D1393,2)</f>
        <v>0.93</v>
      </c>
      <c r="H1393" s="85">
        <v>11.57</v>
      </c>
    </row>
    <row r="1394" spans="1:8">
      <c r="A1394" s="54">
        <v>88316</v>
      </c>
      <c r="B1394" s="52" t="s">
        <v>61</v>
      </c>
      <c r="C1394" s="54" t="s">
        <v>62</v>
      </c>
      <c r="D1394" s="54" t="s">
        <v>101</v>
      </c>
      <c r="E1394" s="48">
        <f>(1-'Entrada de Dados'!$B$5)*H1394</f>
        <v>8.1796400000000009</v>
      </c>
      <c r="F1394" s="48">
        <f>ROUND(E1394*D1394,2)</f>
        <v>0.74</v>
      </c>
      <c r="H1394" s="85">
        <v>9.17</v>
      </c>
    </row>
    <row r="1395" spans="1:8">
      <c r="A1395" s="54">
        <v>122</v>
      </c>
      <c r="B1395" s="52" t="s">
        <v>328</v>
      </c>
      <c r="C1395" s="54" t="s">
        <v>91</v>
      </c>
      <c r="D1395" s="54" t="s">
        <v>353</v>
      </c>
      <c r="E1395" s="48">
        <f>(1-'Entrada de Dados'!$B$5)*H1395</f>
        <v>23.932359999999999</v>
      </c>
      <c r="F1395" s="48">
        <f>ROUND(E1395*D1395,2)</f>
        <v>0.14000000000000001</v>
      </c>
      <c r="H1395" s="85">
        <v>26.83</v>
      </c>
    </row>
    <row r="1396" spans="1:8">
      <c r="A1396" s="54"/>
      <c r="B1396" s="52" t="e">
        <f>B1391</f>
        <v>#REF!</v>
      </c>
      <c r="C1396" s="54" t="s">
        <v>91</v>
      </c>
      <c r="D1396" s="54">
        <v>1</v>
      </c>
      <c r="E1396" s="48">
        <f>(1-'Entrada de Dados'!$B$5)*H1396</f>
        <v>13.629759999999999</v>
      </c>
      <c r="F1396" s="48">
        <f>ROUND(E1396*D1396,2)</f>
        <v>13.63</v>
      </c>
      <c r="H1396" s="85">
        <v>15.28</v>
      </c>
    </row>
    <row r="1397" spans="1:8">
      <c r="A1397" s="54">
        <v>20083</v>
      </c>
      <c r="B1397" s="52" t="s">
        <v>331</v>
      </c>
      <c r="C1397" s="54" t="s">
        <v>91</v>
      </c>
      <c r="D1397" s="54" t="s">
        <v>234</v>
      </c>
      <c r="E1397" s="48">
        <f>(1-'Entrada de Dados'!$B$5)*H1397</f>
        <v>28.347760000000001</v>
      </c>
      <c r="F1397" s="48">
        <f>ROUND(E1397*D1397,2)</f>
        <v>0.17</v>
      </c>
      <c r="H1397" s="85">
        <v>31.78</v>
      </c>
    </row>
    <row r="1398" spans="1:8">
      <c r="A1398" s="307" t="s">
        <v>69</v>
      </c>
      <c r="B1398" s="308"/>
      <c r="C1398" s="308"/>
      <c r="D1398" s="309"/>
      <c r="E1398" s="58"/>
      <c r="F1398" s="48">
        <f>SUM(F1393:F1394)</f>
        <v>1.67</v>
      </c>
    </row>
    <row r="1399" spans="1:8">
      <c r="A1399" s="304" t="s">
        <v>70</v>
      </c>
      <c r="B1399" s="305"/>
      <c r="C1399" s="305"/>
      <c r="D1399" s="306"/>
      <c r="E1399" s="58"/>
      <c r="F1399" s="48">
        <f>SUM(F1395:F1397)</f>
        <v>13.940000000000001</v>
      </c>
    </row>
    <row r="1400" spans="1:8">
      <c r="A1400" s="304" t="s">
        <v>71</v>
      </c>
      <c r="B1400" s="305"/>
      <c r="C1400" s="305"/>
      <c r="D1400" s="306"/>
      <c r="E1400" s="58"/>
      <c r="F1400" s="48">
        <f>F1399+F1398</f>
        <v>15.610000000000001</v>
      </c>
      <c r="G1400" s="130">
        <v>17.5</v>
      </c>
      <c r="H1400" s="145">
        <f>G1400-F1400</f>
        <v>1.8899999999999988</v>
      </c>
    </row>
    <row r="1403" spans="1:8" ht="38.25">
      <c r="A1403" s="50" t="s">
        <v>1102</v>
      </c>
      <c r="B1403" s="49" t="s">
        <v>1103</v>
      </c>
      <c r="C1403" s="50" t="s">
        <v>590</v>
      </c>
      <c r="D1403" s="51"/>
    </row>
    <row r="1404" spans="1:8">
      <c r="A1404" s="45" t="s">
        <v>64</v>
      </c>
      <c r="B1404" s="72" t="s">
        <v>65</v>
      </c>
      <c r="C1404" s="45" t="s">
        <v>35</v>
      </c>
      <c r="D1404" s="45" t="s">
        <v>66</v>
      </c>
      <c r="E1404" s="45" t="s">
        <v>67</v>
      </c>
      <c r="F1404" s="45" t="s">
        <v>68</v>
      </c>
    </row>
    <row r="1405" spans="1:8" ht="38.25">
      <c r="A1405" s="56" t="s">
        <v>1040</v>
      </c>
      <c r="B1405" s="53" t="s">
        <v>1041</v>
      </c>
      <c r="C1405" s="56" t="s">
        <v>582</v>
      </c>
      <c r="D1405" s="56" t="s">
        <v>1104</v>
      </c>
      <c r="E1405" s="48">
        <f>(1-'Entrada de Dados'!$B$5)*H1405</f>
        <v>8.2420799999999996</v>
      </c>
      <c r="F1405" s="48">
        <f>ROUND(E1405*D1405,2)</f>
        <v>1.24</v>
      </c>
      <c r="H1405" s="85">
        <v>9.24</v>
      </c>
    </row>
    <row r="1406" spans="1:8" ht="25.5">
      <c r="A1406" s="56" t="s">
        <v>580</v>
      </c>
      <c r="B1406" s="53" t="s">
        <v>581</v>
      </c>
      <c r="C1406" s="56" t="s">
        <v>582</v>
      </c>
      <c r="D1406" s="56" t="s">
        <v>1104</v>
      </c>
      <c r="E1406" s="48">
        <f>(1-'Entrada de Dados'!$B$5)*H1406</f>
        <v>10.32044</v>
      </c>
      <c r="F1406" s="48">
        <f>ROUND(E1406*D1406,2)</f>
        <v>1.55</v>
      </c>
      <c r="H1406" s="85">
        <v>11.57</v>
      </c>
    </row>
    <row r="1407" spans="1:8">
      <c r="A1407" s="54">
        <v>3146</v>
      </c>
      <c r="B1407" s="52" t="s">
        <v>361</v>
      </c>
      <c r="C1407" s="54" t="s">
        <v>91</v>
      </c>
      <c r="D1407" s="54" t="s">
        <v>362</v>
      </c>
      <c r="E1407" s="48">
        <f>(1-'Entrada de Dados'!$B$5)*H1407</f>
        <v>1.784</v>
      </c>
      <c r="F1407" s="48">
        <f>ROUND(E1407*D1407,2)</f>
        <v>7.0000000000000007E-2</v>
      </c>
      <c r="H1407" s="85">
        <v>2</v>
      </c>
    </row>
    <row r="1408" spans="1:8">
      <c r="A1408" s="56" t="s">
        <v>1105</v>
      </c>
      <c r="B1408" s="53" t="s">
        <v>1106</v>
      </c>
      <c r="C1408" s="56" t="s">
        <v>584</v>
      </c>
      <c r="D1408" s="56" t="s">
        <v>585</v>
      </c>
      <c r="E1408" s="48">
        <f>(1-'Entrada de Dados'!$B$5)*H1408</f>
        <v>0.81172</v>
      </c>
      <c r="F1408" s="48">
        <f>ROUND(E1408*D1408,2)</f>
        <v>0.81</v>
      </c>
      <c r="H1408" s="85">
        <v>0.91</v>
      </c>
    </row>
    <row r="1409" spans="1:8">
      <c r="A1409" s="307" t="s">
        <v>69</v>
      </c>
      <c r="B1409" s="308"/>
      <c r="C1409" s="308"/>
      <c r="D1409" s="309"/>
      <c r="E1409" s="58"/>
      <c r="F1409" s="48">
        <f>SUM(F1405:F1406)</f>
        <v>2.79</v>
      </c>
    </row>
    <row r="1410" spans="1:8">
      <c r="A1410" s="304" t="s">
        <v>70</v>
      </c>
      <c r="B1410" s="305"/>
      <c r="C1410" s="305"/>
      <c r="D1410" s="306"/>
      <c r="E1410" s="58"/>
      <c r="F1410" s="48">
        <f>SUM(F1407:F1408)</f>
        <v>0.88000000000000012</v>
      </c>
    </row>
    <row r="1411" spans="1:8">
      <c r="A1411" s="304" t="s">
        <v>71</v>
      </c>
      <c r="B1411" s="305"/>
      <c r="C1411" s="305"/>
      <c r="D1411" s="306"/>
      <c r="E1411" s="58"/>
      <c r="F1411" s="48">
        <f>F1410+F1409</f>
        <v>3.67</v>
      </c>
      <c r="G1411" s="130">
        <v>4.12</v>
      </c>
      <c r="H1411" s="145">
        <f>G1411-F1411</f>
        <v>0.45000000000000018</v>
      </c>
    </row>
    <row r="1414" spans="1:8" ht="25.5">
      <c r="A1414" s="50" t="s">
        <v>1107</v>
      </c>
      <c r="B1414" s="49" t="s">
        <v>1108</v>
      </c>
      <c r="C1414" s="50" t="s">
        <v>590</v>
      </c>
      <c r="D1414" s="51"/>
    </row>
    <row r="1415" spans="1:8">
      <c r="A1415" s="45" t="s">
        <v>64</v>
      </c>
      <c r="B1415" s="72" t="s">
        <v>65</v>
      </c>
      <c r="C1415" s="45" t="s">
        <v>35</v>
      </c>
      <c r="D1415" s="45" t="s">
        <v>66</v>
      </c>
      <c r="E1415" s="45" t="s">
        <v>67</v>
      </c>
      <c r="F1415" s="45" t="s">
        <v>68</v>
      </c>
    </row>
    <row r="1416" spans="1:8" ht="25.5">
      <c r="A1416" s="56" t="s">
        <v>580</v>
      </c>
      <c r="B1416" s="53" t="s">
        <v>581</v>
      </c>
      <c r="C1416" s="56" t="s">
        <v>582</v>
      </c>
      <c r="D1416" s="56" t="s">
        <v>1109</v>
      </c>
      <c r="E1416" s="48">
        <f>(1-'Entrada de Dados'!$B$5)*H1416</f>
        <v>10.32044</v>
      </c>
      <c r="F1416" s="48">
        <f>ROUND(E1416*D1416,2)</f>
        <v>1.44</v>
      </c>
      <c r="H1416" s="85">
        <v>11.57</v>
      </c>
    </row>
    <row r="1417" spans="1:8">
      <c r="A1417" s="54">
        <v>88316</v>
      </c>
      <c r="B1417" s="52" t="s">
        <v>61</v>
      </c>
      <c r="C1417" s="54" t="s">
        <v>62</v>
      </c>
      <c r="D1417" s="54" t="s">
        <v>363</v>
      </c>
      <c r="E1417" s="48">
        <f>(1-'Entrada de Dados'!$B$5)*H1417</f>
        <v>8.1796400000000009</v>
      </c>
      <c r="F1417" s="48">
        <f>ROUND(E1417*D1417,2)</f>
        <v>1.1499999999999999</v>
      </c>
      <c r="H1417" s="85">
        <v>9.17</v>
      </c>
    </row>
    <row r="1418" spans="1:8">
      <c r="A1418" s="54">
        <v>122</v>
      </c>
      <c r="B1418" s="52" t="s">
        <v>328</v>
      </c>
      <c r="C1418" s="54" t="s">
        <v>91</v>
      </c>
      <c r="D1418" s="54" t="s">
        <v>83</v>
      </c>
      <c r="E1418" s="48">
        <f>(1-'Entrada de Dados'!$B$5)*H1418</f>
        <v>23.932359999999999</v>
      </c>
      <c r="F1418" s="48">
        <f>ROUND(E1418*D1418,2)</f>
        <v>0.37</v>
      </c>
      <c r="H1418" s="85">
        <v>26.83</v>
      </c>
    </row>
    <row r="1419" spans="1:8">
      <c r="A1419" s="54">
        <v>3863</v>
      </c>
      <c r="B1419" s="52" t="s">
        <v>364</v>
      </c>
      <c r="C1419" s="54" t="s">
        <v>91</v>
      </c>
      <c r="D1419" s="54">
        <v>1</v>
      </c>
      <c r="E1419" s="48">
        <f>(1-'Entrada de Dados'!$B$5)*H1419</f>
        <v>2.0605199999999999</v>
      </c>
      <c r="F1419" s="48">
        <f>ROUND(E1419*D1419,2)</f>
        <v>2.06</v>
      </c>
      <c r="H1419" s="85">
        <v>2.31</v>
      </c>
    </row>
    <row r="1420" spans="1:8">
      <c r="A1420" s="54">
        <v>20083</v>
      </c>
      <c r="B1420" s="52" t="s">
        <v>331</v>
      </c>
      <c r="C1420" s="54" t="s">
        <v>91</v>
      </c>
      <c r="D1420" s="54" t="s">
        <v>365</v>
      </c>
      <c r="E1420" s="48">
        <f>(1-'Entrada de Dados'!$B$5)*H1420</f>
        <v>28.347760000000001</v>
      </c>
      <c r="F1420" s="48">
        <f>ROUND(E1420*D1420,2)</f>
        <v>0.51</v>
      </c>
      <c r="H1420" s="85">
        <v>31.78</v>
      </c>
    </row>
    <row r="1421" spans="1:8">
      <c r="A1421" s="307" t="s">
        <v>69</v>
      </c>
      <c r="B1421" s="308"/>
      <c r="C1421" s="308"/>
      <c r="D1421" s="309"/>
      <c r="E1421" s="58"/>
      <c r="F1421" s="48">
        <f>SUM(F1416:F1417)</f>
        <v>2.59</v>
      </c>
    </row>
    <row r="1422" spans="1:8">
      <c r="A1422" s="304" t="s">
        <v>70</v>
      </c>
      <c r="B1422" s="305"/>
      <c r="C1422" s="305"/>
      <c r="D1422" s="306"/>
      <c r="E1422" s="58"/>
      <c r="F1422" s="48">
        <f>SUM(F1418:F1420)</f>
        <v>2.9400000000000004</v>
      </c>
    </row>
    <row r="1423" spans="1:8">
      <c r="A1423" s="304" t="s">
        <v>71</v>
      </c>
      <c r="B1423" s="305"/>
      <c r="C1423" s="305"/>
      <c r="D1423" s="306"/>
      <c r="E1423" s="58"/>
      <c r="F1423" s="48">
        <f>F1422+F1421</f>
        <v>5.53</v>
      </c>
      <c r="G1423" s="78">
        <v>6.19</v>
      </c>
      <c r="H1423" s="145">
        <f>G1423-F1423</f>
        <v>0.66000000000000014</v>
      </c>
    </row>
    <row r="1426" spans="1:8" ht="25.5">
      <c r="A1426" s="50" t="s">
        <v>1110</v>
      </c>
      <c r="B1426" s="49" t="s">
        <v>1111</v>
      </c>
      <c r="C1426" s="50" t="s">
        <v>590</v>
      </c>
      <c r="D1426" s="51"/>
    </row>
    <row r="1427" spans="1:8">
      <c r="A1427" s="45" t="s">
        <v>64</v>
      </c>
      <c r="B1427" s="72" t="s">
        <v>65</v>
      </c>
      <c r="C1427" s="45" t="s">
        <v>35</v>
      </c>
      <c r="D1427" s="45" t="s">
        <v>66</v>
      </c>
      <c r="E1427" s="45" t="s">
        <v>67</v>
      </c>
      <c r="F1427" s="45" t="s">
        <v>68</v>
      </c>
    </row>
    <row r="1428" spans="1:8" ht="25.5">
      <c r="A1428" s="56" t="s">
        <v>580</v>
      </c>
      <c r="B1428" s="53" t="s">
        <v>581</v>
      </c>
      <c r="C1428" s="56" t="s">
        <v>582</v>
      </c>
      <c r="D1428" s="56" t="s">
        <v>1112</v>
      </c>
      <c r="E1428" s="48">
        <f>(1-'Entrada de Dados'!$B$5)*H1428</f>
        <v>10.32044</v>
      </c>
      <c r="F1428" s="48">
        <f>ROUND(E1428*D1428,2)</f>
        <v>1.65</v>
      </c>
      <c r="H1428" s="85">
        <v>11.57</v>
      </c>
    </row>
    <row r="1429" spans="1:8">
      <c r="A1429" s="54">
        <v>88316</v>
      </c>
      <c r="B1429" s="52" t="s">
        <v>61</v>
      </c>
      <c r="C1429" s="54" t="s">
        <v>62</v>
      </c>
      <c r="D1429" s="54" t="s">
        <v>75</v>
      </c>
      <c r="E1429" s="48">
        <f>(1-'Entrada de Dados'!$B$5)*H1429</f>
        <v>8.1796400000000009</v>
      </c>
      <c r="F1429" s="48">
        <f>ROUND(E1429*D1429,2)</f>
        <v>1.31</v>
      </c>
      <c r="H1429" s="85">
        <v>9.17</v>
      </c>
    </row>
    <row r="1430" spans="1:8">
      <c r="A1430" s="54">
        <v>122</v>
      </c>
      <c r="B1430" s="52" t="s">
        <v>328</v>
      </c>
      <c r="C1430" s="54" t="s">
        <v>91</v>
      </c>
      <c r="D1430" s="54" t="s">
        <v>366</v>
      </c>
      <c r="E1430" s="48">
        <f>(1-'Entrada de Dados'!$B$5)*H1430</f>
        <v>23.932359999999999</v>
      </c>
      <c r="F1430" s="48">
        <f>ROUND(E1430*D1430,2)</f>
        <v>0.7</v>
      </c>
      <c r="H1430" s="85">
        <v>26.83</v>
      </c>
    </row>
    <row r="1431" spans="1:8">
      <c r="A1431" s="54">
        <v>3865</v>
      </c>
      <c r="B1431" s="52" t="s">
        <v>367</v>
      </c>
      <c r="C1431" s="54" t="s">
        <v>91</v>
      </c>
      <c r="D1431" s="54">
        <v>1</v>
      </c>
      <c r="E1431" s="48">
        <f>(1-'Entrada de Dados'!$B$5)*H1431</f>
        <v>11.105399999999999</v>
      </c>
      <c r="F1431" s="48">
        <f>ROUND(E1431*D1431,2)</f>
        <v>11.11</v>
      </c>
      <c r="H1431" s="85">
        <v>12.45</v>
      </c>
    </row>
    <row r="1432" spans="1:8">
      <c r="A1432" s="54">
        <v>20083</v>
      </c>
      <c r="B1432" s="52" t="s">
        <v>331</v>
      </c>
      <c r="C1432" s="54" t="s">
        <v>91</v>
      </c>
      <c r="D1432" s="54" t="s">
        <v>81</v>
      </c>
      <c r="E1432" s="48">
        <f>(1-'Entrada de Dados'!$B$5)*H1432</f>
        <v>28.347760000000001</v>
      </c>
      <c r="F1432" s="48">
        <f>ROUND(E1432*D1432,2)</f>
        <v>0.85</v>
      </c>
      <c r="H1432" s="85">
        <v>31.78</v>
      </c>
    </row>
    <row r="1433" spans="1:8">
      <c r="A1433" s="307" t="s">
        <v>69</v>
      </c>
      <c r="B1433" s="308"/>
      <c r="C1433" s="308"/>
      <c r="D1433" s="309"/>
      <c r="E1433" s="58"/>
      <c r="F1433" s="48">
        <f>SUM(F1428:F1429)</f>
        <v>2.96</v>
      </c>
    </row>
    <row r="1434" spans="1:8">
      <c r="A1434" s="304" t="s">
        <v>70</v>
      </c>
      <c r="B1434" s="305"/>
      <c r="C1434" s="305"/>
      <c r="D1434" s="306"/>
      <c r="E1434" s="58"/>
      <c r="F1434" s="48">
        <f>SUM(F1430:F1432)</f>
        <v>12.659999999999998</v>
      </c>
    </row>
    <row r="1435" spans="1:8">
      <c r="A1435" s="304" t="s">
        <v>71</v>
      </c>
      <c r="B1435" s="305"/>
      <c r="C1435" s="305"/>
      <c r="D1435" s="306"/>
      <c r="E1435" s="58"/>
      <c r="F1435" s="48">
        <f>F1434+F1433</f>
        <v>15.619999999999997</v>
      </c>
      <c r="G1435" s="78">
        <v>17.510000000000002</v>
      </c>
      <c r="H1435" s="145">
        <f>G1435-F1435</f>
        <v>1.8900000000000041</v>
      </c>
    </row>
    <row r="1438" spans="1:8">
      <c r="A1438" s="50" t="s">
        <v>1113</v>
      </c>
      <c r="B1438" s="49" t="s">
        <v>1114</v>
      </c>
      <c r="C1438" s="50" t="s">
        <v>590</v>
      </c>
      <c r="D1438" s="51"/>
    </row>
    <row r="1439" spans="1:8">
      <c r="A1439" s="45" t="s">
        <v>64</v>
      </c>
      <c r="B1439" s="72" t="s">
        <v>65</v>
      </c>
      <c r="C1439" s="45" t="s">
        <v>35</v>
      </c>
      <c r="D1439" s="45" t="s">
        <v>66</v>
      </c>
      <c r="E1439" s="45" t="s">
        <v>67</v>
      </c>
      <c r="F1439" s="45" t="s">
        <v>68</v>
      </c>
    </row>
    <row r="1440" spans="1:8" ht="25.5">
      <c r="A1440" s="56" t="s">
        <v>580</v>
      </c>
      <c r="B1440" s="53" t="s">
        <v>581</v>
      </c>
      <c r="C1440" s="56" t="s">
        <v>582</v>
      </c>
      <c r="D1440" s="56" t="s">
        <v>1115</v>
      </c>
      <c r="E1440" s="48">
        <f>(1-'Entrada de Dados'!$B$5)*H1440</f>
        <v>10.32044</v>
      </c>
      <c r="F1440" s="48">
        <f>ROUND(E1440*D1440,2)</f>
        <v>2.68</v>
      </c>
      <c r="H1440" s="85">
        <v>11.57</v>
      </c>
    </row>
    <row r="1441" spans="1:8">
      <c r="A1441" s="54">
        <v>88316</v>
      </c>
      <c r="B1441" s="52" t="s">
        <v>61</v>
      </c>
      <c r="C1441" s="54" t="s">
        <v>62</v>
      </c>
      <c r="D1441" s="54" t="s">
        <v>326</v>
      </c>
      <c r="E1441" s="48">
        <f>(1-'Entrada de Dados'!$B$5)*H1441</f>
        <v>8.1796400000000009</v>
      </c>
      <c r="F1441" s="48">
        <f>ROUND(E1441*D1441,2)</f>
        <v>2.13</v>
      </c>
      <c r="H1441" s="85">
        <v>9.17</v>
      </c>
    </row>
    <row r="1442" spans="1:8">
      <c r="A1442" s="54">
        <v>4178</v>
      </c>
      <c r="B1442" s="52" t="s">
        <v>368</v>
      </c>
      <c r="C1442" s="54" t="s">
        <v>91</v>
      </c>
      <c r="D1442" s="54">
        <v>1</v>
      </c>
      <c r="E1442" s="48">
        <f>(1-'Entrada de Dados'!$B$5)*H1442</f>
        <v>2.48868</v>
      </c>
      <c r="F1442" s="48">
        <f>ROUND(E1442*D1442,2)</f>
        <v>2.4900000000000002</v>
      </c>
      <c r="H1442" s="85">
        <v>2.79</v>
      </c>
    </row>
    <row r="1443" spans="1:8">
      <c r="A1443" s="307" t="s">
        <v>69</v>
      </c>
      <c r="B1443" s="308"/>
      <c r="C1443" s="308"/>
      <c r="D1443" s="309"/>
      <c r="E1443" s="58"/>
      <c r="F1443" s="48">
        <f>SUM(F1440:F1441)</f>
        <v>4.8100000000000005</v>
      </c>
    </row>
    <row r="1444" spans="1:8">
      <c r="A1444" s="304" t="s">
        <v>70</v>
      </c>
      <c r="B1444" s="305"/>
      <c r="C1444" s="305"/>
      <c r="D1444" s="306"/>
      <c r="E1444" s="58"/>
      <c r="F1444" s="48">
        <f>F1442</f>
        <v>2.4900000000000002</v>
      </c>
    </row>
    <row r="1445" spans="1:8">
      <c r="A1445" s="304" t="s">
        <v>71</v>
      </c>
      <c r="B1445" s="305"/>
      <c r="C1445" s="305"/>
      <c r="D1445" s="306"/>
      <c r="E1445" s="58"/>
      <c r="F1445" s="48">
        <f>F1444+F1443</f>
        <v>7.3000000000000007</v>
      </c>
      <c r="G1445" s="78">
        <v>8.18</v>
      </c>
      <c r="H1445" s="172">
        <f>G1445-F1445</f>
        <v>0.87999999999999901</v>
      </c>
    </row>
    <row r="1448" spans="1:8" ht="25.5">
      <c r="A1448" s="50" t="s">
        <v>1116</v>
      </c>
      <c r="B1448" s="49" t="s">
        <v>1117</v>
      </c>
      <c r="C1448" s="50" t="s">
        <v>590</v>
      </c>
      <c r="D1448" s="51"/>
    </row>
    <row r="1449" spans="1:8">
      <c r="A1449" s="45" t="s">
        <v>64</v>
      </c>
      <c r="B1449" s="72" t="s">
        <v>65</v>
      </c>
      <c r="C1449" s="45" t="s">
        <v>35</v>
      </c>
      <c r="D1449" s="45" t="s">
        <v>66</v>
      </c>
      <c r="E1449" s="45" t="s">
        <v>67</v>
      </c>
      <c r="F1449" s="45" t="s">
        <v>68</v>
      </c>
    </row>
    <row r="1450" spans="1:8" ht="38.25">
      <c r="A1450" s="56" t="s">
        <v>1040</v>
      </c>
      <c r="B1450" s="53" t="s">
        <v>1041</v>
      </c>
      <c r="C1450" s="56" t="s">
        <v>582</v>
      </c>
      <c r="D1450" s="56" t="s">
        <v>1118</v>
      </c>
      <c r="E1450" s="48">
        <f>(1-'Entrada de Dados'!$B$5)*H1450</f>
        <v>8.2420799999999996</v>
      </c>
      <c r="F1450" s="48">
        <f>ROUND(E1450*D1450,2)</f>
        <v>7.01</v>
      </c>
      <c r="H1450" s="85">
        <v>9.24</v>
      </c>
    </row>
    <row r="1451" spans="1:8" ht="25.5">
      <c r="A1451" s="56" t="s">
        <v>580</v>
      </c>
      <c r="B1451" s="53" t="s">
        <v>581</v>
      </c>
      <c r="C1451" s="56" t="s">
        <v>582</v>
      </c>
      <c r="D1451" s="56" t="s">
        <v>1118</v>
      </c>
      <c r="E1451" s="48">
        <f>(1-'Entrada de Dados'!$B$5)*H1451</f>
        <v>10.32044</v>
      </c>
      <c r="F1451" s="48">
        <f>ROUND(E1451*D1451,2)</f>
        <v>8.77</v>
      </c>
      <c r="H1451" s="85">
        <v>11.57</v>
      </c>
    </row>
    <row r="1452" spans="1:8">
      <c r="A1452" s="54">
        <v>3146</v>
      </c>
      <c r="B1452" s="52" t="s">
        <v>361</v>
      </c>
      <c r="C1452" s="54" t="s">
        <v>91</v>
      </c>
      <c r="D1452" s="54" t="s">
        <v>369</v>
      </c>
      <c r="E1452" s="48">
        <f>(1-'Entrada de Dados'!$B$5)*H1452</f>
        <v>1.784</v>
      </c>
      <c r="F1452" s="48">
        <f>ROUND(E1452*D1452,2)</f>
        <v>0.33</v>
      </c>
      <c r="H1452" s="85">
        <v>2</v>
      </c>
    </row>
    <row r="1453" spans="1:8">
      <c r="A1453" s="54">
        <v>6010</v>
      </c>
      <c r="B1453" s="52" t="s">
        <v>370</v>
      </c>
      <c r="C1453" s="54" t="s">
        <v>91</v>
      </c>
      <c r="D1453" s="54">
        <v>1</v>
      </c>
      <c r="E1453" s="48">
        <f>(1-'Entrada de Dados'!$B$5)*H1453</f>
        <v>41.36204</v>
      </c>
      <c r="F1453" s="48">
        <f>ROUND(E1453*D1453,2)</f>
        <v>41.36</v>
      </c>
      <c r="H1453" s="85">
        <v>46.37</v>
      </c>
    </row>
    <row r="1454" spans="1:8">
      <c r="A1454" s="307" t="s">
        <v>69</v>
      </c>
      <c r="B1454" s="308"/>
      <c r="C1454" s="308"/>
      <c r="D1454" s="309"/>
      <c r="E1454" s="58"/>
      <c r="F1454" s="48">
        <f>SUM(F1450:F1451)</f>
        <v>15.78</v>
      </c>
    </row>
    <row r="1455" spans="1:8">
      <c r="A1455" s="304" t="s">
        <v>70</v>
      </c>
      <c r="B1455" s="305"/>
      <c r="C1455" s="305"/>
      <c r="D1455" s="306"/>
      <c r="E1455" s="58"/>
      <c r="F1455" s="48">
        <f>SUM(F1452:F1453)</f>
        <v>41.69</v>
      </c>
    </row>
    <row r="1456" spans="1:8">
      <c r="A1456" s="304" t="s">
        <v>71</v>
      </c>
      <c r="B1456" s="305"/>
      <c r="C1456" s="305"/>
      <c r="D1456" s="306"/>
      <c r="E1456" s="58"/>
      <c r="F1456" s="48">
        <f>F1455+F1454</f>
        <v>57.47</v>
      </c>
      <c r="G1456" s="78">
        <v>64.42</v>
      </c>
      <c r="H1456" s="145">
        <f>G1456-F1456</f>
        <v>6.9500000000000028</v>
      </c>
    </row>
    <row r="1459" spans="1:8" ht="25.5">
      <c r="A1459" s="50" t="s">
        <v>1119</v>
      </c>
      <c r="B1459" s="49" t="s">
        <v>1120</v>
      </c>
      <c r="C1459" s="50" t="s">
        <v>590</v>
      </c>
      <c r="D1459" s="51"/>
    </row>
    <row r="1460" spans="1:8">
      <c r="A1460" s="45" t="s">
        <v>64</v>
      </c>
      <c r="B1460" s="72" t="s">
        <v>65</v>
      </c>
      <c r="C1460" s="45" t="s">
        <v>35</v>
      </c>
      <c r="D1460" s="45" t="s">
        <v>66</v>
      </c>
      <c r="E1460" s="45" t="s">
        <v>67</v>
      </c>
      <c r="F1460" s="45" t="s">
        <v>68</v>
      </c>
    </row>
    <row r="1461" spans="1:8" ht="38.25">
      <c r="A1461" s="56" t="s">
        <v>1040</v>
      </c>
      <c r="B1461" s="53" t="s">
        <v>1041</v>
      </c>
      <c r="C1461" s="56" t="s">
        <v>582</v>
      </c>
      <c r="D1461" s="56" t="s">
        <v>1121</v>
      </c>
      <c r="E1461" s="48">
        <f>(1-'Entrada de Dados'!$B$5)*H1461</f>
        <v>8.2420799999999996</v>
      </c>
      <c r="F1461" s="48">
        <f>ROUND(E1461*D1461,2)</f>
        <v>4.45</v>
      </c>
      <c r="H1461" s="85">
        <v>9.24</v>
      </c>
    </row>
    <row r="1462" spans="1:8" ht="25.5">
      <c r="A1462" s="56" t="s">
        <v>580</v>
      </c>
      <c r="B1462" s="53" t="s">
        <v>581</v>
      </c>
      <c r="C1462" s="56" t="s">
        <v>582</v>
      </c>
      <c r="D1462" s="56" t="s">
        <v>1121</v>
      </c>
      <c r="E1462" s="48">
        <f>(1-'Entrada de Dados'!$B$5)*H1462</f>
        <v>10.32044</v>
      </c>
      <c r="F1462" s="48">
        <f>ROUND(E1462*D1462,2)</f>
        <v>5.57</v>
      </c>
      <c r="H1462" s="85">
        <v>11.57</v>
      </c>
    </row>
    <row r="1463" spans="1:8">
      <c r="A1463" s="54">
        <v>3146</v>
      </c>
      <c r="B1463" s="52" t="s">
        <v>361</v>
      </c>
      <c r="C1463" s="54" t="s">
        <v>91</v>
      </c>
      <c r="D1463" s="54" t="s">
        <v>371</v>
      </c>
      <c r="E1463" s="48">
        <f>(1-'Entrada de Dados'!$B$5)*H1463</f>
        <v>1.784</v>
      </c>
      <c r="F1463" s="48">
        <f>ROUND(E1463*D1463,2)</f>
        <v>0.17</v>
      </c>
      <c r="H1463" s="85">
        <v>2</v>
      </c>
    </row>
    <row r="1464" spans="1:8">
      <c r="A1464" s="54">
        <v>6016</v>
      </c>
      <c r="B1464" s="52" t="s">
        <v>372</v>
      </c>
      <c r="C1464" s="54" t="s">
        <v>91</v>
      </c>
      <c r="D1464" s="54">
        <v>1</v>
      </c>
      <c r="E1464" s="48">
        <f>(1-'Entrada de Dados'!$B$5)*H1464</f>
        <v>17.090720000000001</v>
      </c>
      <c r="F1464" s="48">
        <f>ROUND(E1464*D1464,2)</f>
        <v>17.09</v>
      </c>
      <c r="H1464" s="85">
        <v>19.16</v>
      </c>
    </row>
    <row r="1465" spans="1:8">
      <c r="A1465" s="307" t="s">
        <v>69</v>
      </c>
      <c r="B1465" s="308"/>
      <c r="C1465" s="308"/>
      <c r="D1465" s="309"/>
      <c r="E1465" s="58"/>
      <c r="F1465" s="48">
        <f>SUM(F1461:F1462)</f>
        <v>10.02</v>
      </c>
    </row>
    <row r="1466" spans="1:8">
      <c r="A1466" s="304" t="s">
        <v>70</v>
      </c>
      <c r="B1466" s="305"/>
      <c r="C1466" s="305"/>
      <c r="D1466" s="306"/>
      <c r="E1466" s="58"/>
      <c r="F1466" s="48">
        <f>SUM(F1463:F1464)</f>
        <v>17.260000000000002</v>
      </c>
    </row>
    <row r="1467" spans="1:8">
      <c r="A1467" s="304" t="s">
        <v>71</v>
      </c>
      <c r="B1467" s="305"/>
      <c r="C1467" s="305"/>
      <c r="D1467" s="306"/>
      <c r="E1467" s="58"/>
      <c r="F1467" s="48">
        <f>F1466+F1465</f>
        <v>27.28</v>
      </c>
      <c r="G1467" s="130">
        <v>30.59</v>
      </c>
      <c r="H1467" s="145">
        <f>G1467-F1467</f>
        <v>3.3099999999999987</v>
      </c>
    </row>
    <row r="1470" spans="1:8" ht="25.5">
      <c r="A1470" s="50" t="s">
        <v>1122</v>
      </c>
      <c r="B1470" s="49" t="s">
        <v>1123</v>
      </c>
      <c r="C1470" s="50" t="s">
        <v>590</v>
      </c>
      <c r="D1470" s="51"/>
    </row>
    <row r="1471" spans="1:8">
      <c r="A1471" s="45" t="s">
        <v>64</v>
      </c>
      <c r="B1471" s="72" t="s">
        <v>65</v>
      </c>
      <c r="C1471" s="45" t="s">
        <v>35</v>
      </c>
      <c r="D1471" s="45" t="s">
        <v>66</v>
      </c>
      <c r="E1471" s="45" t="s">
        <v>67</v>
      </c>
      <c r="F1471" s="45" t="s">
        <v>68</v>
      </c>
    </row>
    <row r="1472" spans="1:8" ht="25.5">
      <c r="A1472" s="56" t="s">
        <v>580</v>
      </c>
      <c r="B1472" s="53" t="s">
        <v>581</v>
      </c>
      <c r="C1472" s="56" t="s">
        <v>582</v>
      </c>
      <c r="D1472" s="56" t="s">
        <v>1124</v>
      </c>
      <c r="E1472" s="48">
        <f>(1-'Entrada de Dados'!$B$5)*H1472</f>
        <v>10.32044</v>
      </c>
      <c r="F1472" s="48">
        <f>ROUND(E1472*D1472,2)</f>
        <v>6.19</v>
      </c>
      <c r="H1472" s="85">
        <v>11.57</v>
      </c>
    </row>
    <row r="1473" spans="1:8">
      <c r="A1473" s="54">
        <v>88316</v>
      </c>
      <c r="B1473" s="52" t="s">
        <v>61</v>
      </c>
      <c r="C1473" s="54" t="s">
        <v>62</v>
      </c>
      <c r="D1473" s="54" t="s">
        <v>183</v>
      </c>
      <c r="E1473" s="48">
        <f>(1-'Entrada de Dados'!$B$5)*H1473</f>
        <v>8.1796400000000009</v>
      </c>
      <c r="F1473" s="48">
        <f>ROUND(E1473*D1473,2)</f>
        <v>4.91</v>
      </c>
      <c r="H1473" s="85">
        <v>9.17</v>
      </c>
    </row>
    <row r="1474" spans="1:8" ht="25.5">
      <c r="A1474" s="56" t="s">
        <v>1125</v>
      </c>
      <c r="B1474" s="53" t="s">
        <v>1126</v>
      </c>
      <c r="C1474" s="56" t="s">
        <v>877</v>
      </c>
      <c r="D1474" s="56" t="s">
        <v>1127</v>
      </c>
      <c r="E1474" s="48">
        <f>(1-'Entrada de Dados'!$B$5)*H1474</f>
        <v>4.8168000000000006</v>
      </c>
      <c r="F1474" s="48">
        <f>ROUND(E1474*D1474,2)</f>
        <v>7.0000000000000007E-2</v>
      </c>
      <c r="H1474" s="85">
        <v>5.4</v>
      </c>
    </row>
    <row r="1475" spans="1:8">
      <c r="A1475" s="54">
        <v>11749</v>
      </c>
      <c r="B1475" s="52" t="s">
        <v>373</v>
      </c>
      <c r="C1475" s="54" t="s">
        <v>91</v>
      </c>
      <c r="D1475" s="54">
        <v>1</v>
      </c>
      <c r="E1475" s="48">
        <f>(1-'Entrada de Dados'!$B$5)*H1475</f>
        <v>24.43188</v>
      </c>
      <c r="F1475" s="48">
        <f>ROUND(E1475*D1475,2)</f>
        <v>24.43</v>
      </c>
      <c r="H1475" s="85">
        <v>27.39</v>
      </c>
    </row>
    <row r="1476" spans="1:8">
      <c r="A1476" s="307" t="s">
        <v>69</v>
      </c>
      <c r="B1476" s="308"/>
      <c r="C1476" s="308"/>
      <c r="D1476" s="309"/>
      <c r="E1476" s="58"/>
      <c r="F1476" s="48">
        <f>SUM(F1472:F1473)</f>
        <v>11.100000000000001</v>
      </c>
    </row>
    <row r="1477" spans="1:8">
      <c r="A1477" s="304" t="s">
        <v>70</v>
      </c>
      <c r="B1477" s="305"/>
      <c r="C1477" s="305"/>
      <c r="D1477" s="306"/>
      <c r="E1477" s="58"/>
      <c r="F1477" s="48">
        <f>SUM(F1474:F1475)</f>
        <v>24.5</v>
      </c>
    </row>
    <row r="1478" spans="1:8">
      <c r="A1478" s="304" t="s">
        <v>71</v>
      </c>
      <c r="B1478" s="305"/>
      <c r="C1478" s="305"/>
      <c r="D1478" s="306"/>
      <c r="E1478" s="58"/>
      <c r="F1478" s="48">
        <f>F1477+F1476</f>
        <v>35.6</v>
      </c>
      <c r="G1478" s="130">
        <v>39.909999999999997</v>
      </c>
      <c r="H1478" s="145">
        <f>G1478-F1478</f>
        <v>4.3099999999999952</v>
      </c>
    </row>
    <row r="1481" spans="1:8">
      <c r="A1481" s="50"/>
      <c r="B1481" s="49" t="e">
        <f>#REF!</f>
        <v>#REF!</v>
      </c>
      <c r="C1481" s="50" t="s">
        <v>590</v>
      </c>
      <c r="D1481" s="51"/>
    </row>
    <row r="1482" spans="1:8">
      <c r="A1482" s="45" t="s">
        <v>64</v>
      </c>
      <c r="B1482" s="72" t="s">
        <v>65</v>
      </c>
      <c r="C1482" s="45" t="s">
        <v>35</v>
      </c>
      <c r="D1482" s="45" t="s">
        <v>66</v>
      </c>
      <c r="E1482" s="45" t="s">
        <v>67</v>
      </c>
      <c r="F1482" s="45" t="s">
        <v>68</v>
      </c>
    </row>
    <row r="1483" spans="1:8" ht="38.25">
      <c r="A1483" s="56" t="s">
        <v>1040</v>
      </c>
      <c r="B1483" s="53" t="s">
        <v>1041</v>
      </c>
      <c r="C1483" s="56" t="s">
        <v>582</v>
      </c>
      <c r="D1483" s="56" t="s">
        <v>1121</v>
      </c>
      <c r="E1483" s="48">
        <f>(1-'Entrada de Dados'!$B$5)*H1483</f>
        <v>8.2420799999999996</v>
      </c>
      <c r="F1483" s="48">
        <f>ROUND(E1483*D1483,2)</f>
        <v>4.45</v>
      </c>
      <c r="H1483" s="85">
        <v>9.24</v>
      </c>
    </row>
    <row r="1484" spans="1:8" ht="25.5">
      <c r="A1484" s="56" t="s">
        <v>580</v>
      </c>
      <c r="B1484" s="53" t="s">
        <v>581</v>
      </c>
      <c r="C1484" s="56" t="s">
        <v>582</v>
      </c>
      <c r="D1484" s="56" t="s">
        <v>1121</v>
      </c>
      <c r="E1484" s="48">
        <f>(1-'Entrada de Dados'!$B$5)*H1484</f>
        <v>10.32044</v>
      </c>
      <c r="F1484" s="48">
        <f>ROUND(E1484*D1484,2)</f>
        <v>5.57</v>
      </c>
      <c r="H1484" s="85">
        <v>11.57</v>
      </c>
    </row>
    <row r="1485" spans="1:8">
      <c r="A1485" s="54">
        <v>3146</v>
      </c>
      <c r="B1485" s="52" t="s">
        <v>361</v>
      </c>
      <c r="C1485" s="54" t="s">
        <v>91</v>
      </c>
      <c r="D1485" s="54" t="s">
        <v>371</v>
      </c>
      <c r="E1485" s="48">
        <f>(1-'Entrada de Dados'!$B$5)*H1485</f>
        <v>1.784</v>
      </c>
      <c r="F1485" s="48">
        <f>ROUND(E1485*D1485,2)</f>
        <v>0.17</v>
      </c>
      <c r="H1485" s="85">
        <v>2</v>
      </c>
    </row>
    <row r="1486" spans="1:8">
      <c r="A1486" s="54"/>
      <c r="B1486" s="52" t="e">
        <f>B1481</f>
        <v>#REF!</v>
      </c>
      <c r="C1486" s="54" t="s">
        <v>91</v>
      </c>
      <c r="D1486" s="54">
        <v>1</v>
      </c>
      <c r="E1486" s="48">
        <f>(1-'Entrada de Dados'!$B$5)*H1486</f>
        <v>40.916039999999995</v>
      </c>
      <c r="F1486" s="48">
        <f>ROUND(E1486*D1486,2)</f>
        <v>40.92</v>
      </c>
      <c r="H1486" s="85">
        <v>45.87</v>
      </c>
    </row>
    <row r="1487" spans="1:8">
      <c r="A1487" s="307" t="s">
        <v>69</v>
      </c>
      <c r="B1487" s="308"/>
      <c r="C1487" s="308"/>
      <c r="D1487" s="309"/>
      <c r="E1487" s="58"/>
      <c r="F1487" s="48">
        <f>SUM(F1483:F1484)</f>
        <v>10.02</v>
      </c>
    </row>
    <row r="1488" spans="1:8">
      <c r="A1488" s="304" t="s">
        <v>70</v>
      </c>
      <c r="B1488" s="305"/>
      <c r="C1488" s="305"/>
      <c r="D1488" s="306"/>
      <c r="E1488" s="58"/>
      <c r="F1488" s="48">
        <f>SUM(F1485:F1486)</f>
        <v>41.09</v>
      </c>
    </row>
    <row r="1489" spans="1:8">
      <c r="A1489" s="304" t="s">
        <v>71</v>
      </c>
      <c r="B1489" s="305"/>
      <c r="C1489" s="305"/>
      <c r="D1489" s="306"/>
      <c r="E1489" s="58"/>
      <c r="F1489" s="48">
        <f>F1488+F1487</f>
        <v>51.11</v>
      </c>
      <c r="G1489" s="130">
        <v>57.3</v>
      </c>
      <c r="H1489" s="145">
        <f>G1489-F1489</f>
        <v>6.1899999999999977</v>
      </c>
    </row>
    <row r="1492" spans="1:8" ht="25.5">
      <c r="A1492" s="50" t="s">
        <v>1128</v>
      </c>
      <c r="B1492" s="49" t="s">
        <v>1129</v>
      </c>
      <c r="C1492" s="50" t="s">
        <v>590</v>
      </c>
      <c r="D1492" s="51"/>
    </row>
    <row r="1493" spans="1:8">
      <c r="A1493" s="45" t="s">
        <v>64</v>
      </c>
      <c r="B1493" s="72" t="s">
        <v>65</v>
      </c>
      <c r="C1493" s="45" t="s">
        <v>35</v>
      </c>
      <c r="D1493" s="45" t="s">
        <v>66</v>
      </c>
      <c r="E1493" s="45" t="s">
        <v>67</v>
      </c>
      <c r="F1493" s="45" t="s">
        <v>68</v>
      </c>
    </row>
    <row r="1494" spans="1:8" ht="38.25">
      <c r="A1494" s="56" t="s">
        <v>1040</v>
      </c>
      <c r="B1494" s="53" t="s">
        <v>1041</v>
      </c>
      <c r="C1494" s="56" t="s">
        <v>582</v>
      </c>
      <c r="D1494" s="56" t="s">
        <v>846</v>
      </c>
      <c r="E1494" s="48">
        <f>(1-'Entrada de Dados'!$B$5)*H1494</f>
        <v>8.2420799999999996</v>
      </c>
      <c r="F1494" s="48">
        <f>ROUND(E1494*D1494,2)</f>
        <v>5.03</v>
      </c>
      <c r="H1494" s="85">
        <v>9.24</v>
      </c>
    </row>
    <row r="1495" spans="1:8" ht="25.5">
      <c r="A1495" s="56" t="s">
        <v>580</v>
      </c>
      <c r="B1495" s="53" t="s">
        <v>581</v>
      </c>
      <c r="C1495" s="56" t="s">
        <v>582</v>
      </c>
      <c r="D1495" s="56" t="s">
        <v>846</v>
      </c>
      <c r="E1495" s="48">
        <f>(1-'Entrada de Dados'!$B$5)*H1495</f>
        <v>10.32044</v>
      </c>
      <c r="F1495" s="48">
        <f>ROUND(E1495*D1495,2)</f>
        <v>6.3</v>
      </c>
      <c r="H1495" s="85">
        <v>11.57</v>
      </c>
    </row>
    <row r="1496" spans="1:8">
      <c r="A1496" s="54">
        <v>3146</v>
      </c>
      <c r="B1496" s="52" t="s">
        <v>361</v>
      </c>
      <c r="C1496" s="54" t="s">
        <v>91</v>
      </c>
      <c r="D1496" s="54" t="s">
        <v>190</v>
      </c>
      <c r="E1496" s="48">
        <f>(1-'Entrada de Dados'!$B$5)*H1496</f>
        <v>1.784</v>
      </c>
      <c r="F1496" s="48">
        <f>ROUND(E1496*D1496,2)</f>
        <v>0.04</v>
      </c>
      <c r="H1496" s="85">
        <v>2</v>
      </c>
    </row>
    <row r="1497" spans="1:8" ht="25.5">
      <c r="A1497" s="56" t="s">
        <v>1130</v>
      </c>
      <c r="B1497" s="53" t="s">
        <v>1131</v>
      </c>
      <c r="C1497" s="56" t="s">
        <v>584</v>
      </c>
      <c r="D1497" s="56" t="s">
        <v>585</v>
      </c>
      <c r="E1497" s="48">
        <f>(1-'Entrada de Dados'!$B$5)*H1497</f>
        <v>39.31044</v>
      </c>
      <c r="F1497" s="48">
        <f>ROUND(E1497*D1497,2)</f>
        <v>39.31</v>
      </c>
      <c r="H1497" s="85">
        <v>44.07</v>
      </c>
    </row>
    <row r="1498" spans="1:8">
      <c r="A1498" s="307" t="s">
        <v>69</v>
      </c>
      <c r="B1498" s="308"/>
      <c r="C1498" s="308"/>
      <c r="D1498" s="309"/>
      <c r="E1498" s="58"/>
      <c r="F1498" s="48">
        <f>SUM(F1494:F1495)</f>
        <v>11.33</v>
      </c>
    </row>
    <row r="1499" spans="1:8">
      <c r="A1499" s="304" t="s">
        <v>70</v>
      </c>
      <c r="B1499" s="305"/>
      <c r="C1499" s="305"/>
      <c r="D1499" s="306"/>
      <c r="E1499" s="58"/>
      <c r="F1499" s="48">
        <f>SUM(F1496:F1497)</f>
        <v>39.35</v>
      </c>
    </row>
    <row r="1500" spans="1:8">
      <c r="A1500" s="304" t="s">
        <v>71</v>
      </c>
      <c r="B1500" s="305"/>
      <c r="C1500" s="305"/>
      <c r="D1500" s="306"/>
      <c r="E1500" s="58"/>
      <c r="F1500" s="48">
        <f>F1499+F1498</f>
        <v>50.68</v>
      </c>
      <c r="G1500" s="130">
        <v>56.81</v>
      </c>
      <c r="H1500" s="145">
        <f>G1500-F1500</f>
        <v>6.1300000000000026</v>
      </c>
    </row>
    <row r="1503" spans="1:8">
      <c r="A1503" s="50"/>
      <c r="B1503" s="49" t="e">
        <f>#REF!</f>
        <v>#REF!</v>
      </c>
      <c r="C1503" s="50" t="s">
        <v>590</v>
      </c>
      <c r="D1503" s="51"/>
    </row>
    <row r="1504" spans="1:8">
      <c r="A1504" s="45" t="s">
        <v>64</v>
      </c>
      <c r="B1504" s="72" t="s">
        <v>65</v>
      </c>
      <c r="C1504" s="45" t="s">
        <v>35</v>
      </c>
      <c r="D1504" s="45" t="s">
        <v>66</v>
      </c>
      <c r="E1504" s="45" t="s">
        <v>67</v>
      </c>
      <c r="F1504" s="45" t="s">
        <v>68</v>
      </c>
    </row>
    <row r="1505" spans="1:8" ht="38.25">
      <c r="A1505" s="56" t="s">
        <v>1040</v>
      </c>
      <c r="B1505" s="53" t="s">
        <v>1041</v>
      </c>
      <c r="C1505" s="56" t="s">
        <v>582</v>
      </c>
      <c r="D1505" s="56" t="s">
        <v>846</v>
      </c>
      <c r="E1505" s="48">
        <f>(1-'Entrada de Dados'!$B$5)*H1505</f>
        <v>8.2420799999999996</v>
      </c>
      <c r="F1505" s="48">
        <f>ROUND(E1505*D1505,2)</f>
        <v>5.03</v>
      </c>
      <c r="H1505" s="85">
        <v>9.24</v>
      </c>
    </row>
    <row r="1506" spans="1:8" ht="25.5">
      <c r="A1506" s="56" t="s">
        <v>580</v>
      </c>
      <c r="B1506" s="53" t="s">
        <v>581</v>
      </c>
      <c r="C1506" s="56" t="s">
        <v>582</v>
      </c>
      <c r="D1506" s="56" t="s">
        <v>846</v>
      </c>
      <c r="E1506" s="48">
        <f>(1-'Entrada de Dados'!$B$5)*H1506</f>
        <v>10.32044</v>
      </c>
      <c r="F1506" s="48">
        <f>ROUND(E1506*D1506,2)</f>
        <v>6.3</v>
      </c>
      <c r="H1506" s="85">
        <v>11.57</v>
      </c>
    </row>
    <row r="1507" spans="1:8">
      <c r="A1507" s="54">
        <v>3146</v>
      </c>
      <c r="B1507" s="52" t="s">
        <v>361</v>
      </c>
      <c r="C1507" s="54" t="s">
        <v>91</v>
      </c>
      <c r="D1507" s="54" t="s">
        <v>190</v>
      </c>
      <c r="E1507" s="48">
        <f>(1-'Entrada de Dados'!$B$5)*H1507</f>
        <v>1.784</v>
      </c>
      <c r="F1507" s="48">
        <f>ROUND(E1507*D1507,2)</f>
        <v>0.04</v>
      </c>
      <c r="H1507" s="85">
        <v>2</v>
      </c>
    </row>
    <row r="1508" spans="1:8">
      <c r="A1508" s="56"/>
      <c r="B1508" s="53" t="e">
        <f>B1503</f>
        <v>#REF!</v>
      </c>
      <c r="C1508" s="56" t="s">
        <v>584</v>
      </c>
      <c r="D1508" s="56" t="s">
        <v>585</v>
      </c>
      <c r="E1508" s="48">
        <f>(1-'Entrada de Dados'!$B$5)*H1508</f>
        <v>30.283400000000004</v>
      </c>
      <c r="F1508" s="48">
        <f>ROUND(E1508*D1508,2)</f>
        <v>30.28</v>
      </c>
      <c r="H1508" s="85">
        <v>33.950000000000003</v>
      </c>
    </row>
    <row r="1509" spans="1:8">
      <c r="A1509" s="307" t="s">
        <v>69</v>
      </c>
      <c r="B1509" s="308"/>
      <c r="C1509" s="308"/>
      <c r="D1509" s="309"/>
      <c r="E1509" s="58"/>
      <c r="F1509" s="48">
        <f>SUM(F1505:F1506)</f>
        <v>11.33</v>
      </c>
    </row>
    <row r="1510" spans="1:8">
      <c r="A1510" s="304" t="s">
        <v>70</v>
      </c>
      <c r="B1510" s="305"/>
      <c r="C1510" s="305"/>
      <c r="D1510" s="306"/>
      <c r="E1510" s="58"/>
      <c r="F1510" s="48">
        <f>SUM(F1507:F1508)</f>
        <v>30.32</v>
      </c>
    </row>
    <row r="1511" spans="1:8">
      <c r="A1511" s="304" t="s">
        <v>71</v>
      </c>
      <c r="B1511" s="305"/>
      <c r="C1511" s="305"/>
      <c r="D1511" s="306"/>
      <c r="E1511" s="58"/>
      <c r="F1511" s="48">
        <f>F1510+F1509</f>
        <v>41.65</v>
      </c>
      <c r="G1511" s="130">
        <v>46.69</v>
      </c>
      <c r="H1511" s="145">
        <f>G1511-F1511</f>
        <v>5.0399999999999991</v>
      </c>
    </row>
    <row r="1514" spans="1:8">
      <c r="A1514" s="50"/>
      <c r="B1514" s="49" t="e">
        <f>#REF!</f>
        <v>#REF!</v>
      </c>
      <c r="C1514" s="50" t="s">
        <v>590</v>
      </c>
      <c r="D1514" s="51"/>
    </row>
    <row r="1515" spans="1:8">
      <c r="A1515" s="45" t="s">
        <v>64</v>
      </c>
      <c r="B1515" s="72" t="s">
        <v>65</v>
      </c>
      <c r="C1515" s="45" t="s">
        <v>35</v>
      </c>
      <c r="D1515" s="45" t="s">
        <v>66</v>
      </c>
      <c r="E1515" s="45" t="s">
        <v>67</v>
      </c>
      <c r="F1515" s="45" t="s">
        <v>68</v>
      </c>
    </row>
    <row r="1516" spans="1:8" ht="25.5">
      <c r="A1516" s="56" t="s">
        <v>580</v>
      </c>
      <c r="B1516" s="53" t="s">
        <v>581</v>
      </c>
      <c r="C1516" s="56" t="s">
        <v>582</v>
      </c>
      <c r="D1516" s="56" t="s">
        <v>1115</v>
      </c>
      <c r="E1516" s="48">
        <f>(1-'Entrada de Dados'!$B$5)*H1516</f>
        <v>10.32044</v>
      </c>
      <c r="F1516" s="48">
        <f>ROUND(E1516*D1516,2)</f>
        <v>2.68</v>
      </c>
      <c r="H1516" s="85">
        <v>11.57</v>
      </c>
    </row>
    <row r="1517" spans="1:8">
      <c r="A1517" s="54">
        <v>88316</v>
      </c>
      <c r="B1517" s="52" t="s">
        <v>61</v>
      </c>
      <c r="C1517" s="54" t="s">
        <v>62</v>
      </c>
      <c r="D1517" s="54" t="s">
        <v>326</v>
      </c>
      <c r="E1517" s="48">
        <f>(1-'Entrada de Dados'!$B$5)*H1517</f>
        <v>8.1796400000000009</v>
      </c>
      <c r="F1517" s="48">
        <f>ROUND(E1517*D1517,2)</f>
        <v>2.13</v>
      </c>
      <c r="H1517" s="85">
        <v>9.17</v>
      </c>
    </row>
    <row r="1518" spans="1:8">
      <c r="A1518" s="54">
        <v>122</v>
      </c>
      <c r="B1518" s="52" t="s">
        <v>328</v>
      </c>
      <c r="C1518" s="54" t="s">
        <v>91</v>
      </c>
      <c r="D1518" s="54" t="s">
        <v>374</v>
      </c>
      <c r="E1518" s="48">
        <f>(1-'Entrada de Dados'!$B$5)*H1518</f>
        <v>23.932359999999999</v>
      </c>
      <c r="F1518" s="48">
        <f>ROUND(E1518*D1518,2)</f>
        <v>0.25</v>
      </c>
      <c r="H1518" s="85">
        <v>26.83</v>
      </c>
    </row>
    <row r="1519" spans="1:8">
      <c r="A1519" s="54"/>
      <c r="B1519" s="52" t="e">
        <f>B1514</f>
        <v>#REF!</v>
      </c>
      <c r="C1519" s="54" t="s">
        <v>91</v>
      </c>
      <c r="D1519" s="54">
        <v>1</v>
      </c>
      <c r="E1519" s="48">
        <f>(1-'Entrada de Dados'!$B$5)*H1519</f>
        <v>0.74927999999999995</v>
      </c>
      <c r="F1519" s="48">
        <f>ROUND(E1519*D1519,2)</f>
        <v>0.75</v>
      </c>
      <c r="H1519" s="85">
        <v>0.84</v>
      </c>
    </row>
    <row r="1520" spans="1:8">
      <c r="A1520" s="54">
        <v>20083</v>
      </c>
      <c r="B1520" s="52" t="s">
        <v>331</v>
      </c>
      <c r="C1520" s="54" t="s">
        <v>91</v>
      </c>
      <c r="D1520" s="54" t="s">
        <v>376</v>
      </c>
      <c r="E1520" s="48">
        <f>(1-'Entrada de Dados'!$B$5)*H1520</f>
        <v>28.347760000000001</v>
      </c>
      <c r="F1520" s="48">
        <f>ROUND(E1520*D1520,2)</f>
        <v>0.1</v>
      </c>
      <c r="H1520" s="85">
        <v>31.78</v>
      </c>
    </row>
    <row r="1521" spans="1:8">
      <c r="A1521" s="307" t="s">
        <v>69</v>
      </c>
      <c r="B1521" s="308"/>
      <c r="C1521" s="308"/>
      <c r="D1521" s="309"/>
      <c r="E1521" s="58"/>
      <c r="F1521" s="48">
        <f>SUM(F1516:F1517)</f>
        <v>4.8100000000000005</v>
      </c>
    </row>
    <row r="1522" spans="1:8">
      <c r="A1522" s="304" t="s">
        <v>70</v>
      </c>
      <c r="B1522" s="305"/>
      <c r="C1522" s="305"/>
      <c r="D1522" s="306"/>
      <c r="E1522" s="58"/>
      <c r="F1522" s="48">
        <f>SUM(F1518:F1520)</f>
        <v>1.1000000000000001</v>
      </c>
    </row>
    <row r="1523" spans="1:8">
      <c r="A1523" s="304" t="s">
        <v>71</v>
      </c>
      <c r="B1523" s="305"/>
      <c r="C1523" s="305"/>
      <c r="D1523" s="306"/>
      <c r="E1523" s="58"/>
      <c r="F1523" s="48">
        <f>F1522+F1521</f>
        <v>5.91</v>
      </c>
      <c r="G1523" s="78">
        <v>6.62</v>
      </c>
      <c r="H1523" s="145">
        <f>G1523-F1523</f>
        <v>0.71</v>
      </c>
    </row>
    <row r="1526" spans="1:8" ht="25.5">
      <c r="A1526" s="50" t="s">
        <v>1132</v>
      </c>
      <c r="B1526" s="49" t="s">
        <v>1133</v>
      </c>
      <c r="C1526" s="50" t="s">
        <v>590</v>
      </c>
      <c r="D1526" s="51"/>
    </row>
    <row r="1527" spans="1:8">
      <c r="A1527" s="45" t="s">
        <v>64</v>
      </c>
      <c r="B1527" s="72" t="s">
        <v>65</v>
      </c>
      <c r="C1527" s="45" t="s">
        <v>35</v>
      </c>
      <c r="D1527" s="45" t="s">
        <v>66</v>
      </c>
      <c r="E1527" s="45" t="s">
        <v>67</v>
      </c>
      <c r="F1527" s="45" t="s">
        <v>68</v>
      </c>
    </row>
    <row r="1528" spans="1:8" ht="25.5">
      <c r="A1528" s="56" t="s">
        <v>580</v>
      </c>
      <c r="B1528" s="53" t="s">
        <v>581</v>
      </c>
      <c r="C1528" s="56" t="s">
        <v>582</v>
      </c>
      <c r="D1528" s="56" t="s">
        <v>1089</v>
      </c>
      <c r="E1528" s="48">
        <f>(1-'Entrada de Dados'!$B$5)*H1528</f>
        <v>10.32044</v>
      </c>
      <c r="F1528" s="48">
        <f>ROUND(E1528*D1528,2)</f>
        <v>1.86</v>
      </c>
      <c r="H1528" s="85">
        <v>11.57</v>
      </c>
    </row>
    <row r="1529" spans="1:8">
      <c r="A1529" s="54">
        <v>88316</v>
      </c>
      <c r="B1529" s="52" t="s">
        <v>61</v>
      </c>
      <c r="C1529" s="54" t="s">
        <v>62</v>
      </c>
      <c r="D1529" s="54" t="s">
        <v>276</v>
      </c>
      <c r="E1529" s="48">
        <f>(1-'Entrada de Dados'!$B$5)*H1529</f>
        <v>8.1796400000000009</v>
      </c>
      <c r="F1529" s="48">
        <f>ROUND(E1529*D1529,2)</f>
        <v>1.47</v>
      </c>
      <c r="H1529" s="85">
        <v>9.17</v>
      </c>
    </row>
    <row r="1530" spans="1:8">
      <c r="A1530" s="54">
        <v>122</v>
      </c>
      <c r="B1530" s="52" t="s">
        <v>328</v>
      </c>
      <c r="C1530" s="54" t="s">
        <v>91</v>
      </c>
      <c r="D1530" s="54" t="s">
        <v>374</v>
      </c>
      <c r="E1530" s="48">
        <f>(1-'Entrada de Dados'!$B$5)*H1530</f>
        <v>23.932359999999999</v>
      </c>
      <c r="F1530" s="48">
        <f>ROUND(E1530*D1530,2)</f>
        <v>0.25</v>
      </c>
      <c r="H1530" s="85">
        <v>26.83</v>
      </c>
    </row>
    <row r="1531" spans="1:8">
      <c r="A1531" s="54">
        <v>7139</v>
      </c>
      <c r="B1531" s="52" t="s">
        <v>375</v>
      </c>
      <c r="C1531" s="54" t="s">
        <v>91</v>
      </c>
      <c r="D1531" s="54">
        <v>1</v>
      </c>
      <c r="E1531" s="48">
        <f>(1-'Entrada de Dados'!$B$5)*H1531</f>
        <v>0.82064000000000004</v>
      </c>
      <c r="F1531" s="48">
        <f>ROUND(E1531*D1531,2)</f>
        <v>0.82</v>
      </c>
      <c r="H1531" s="85">
        <v>0.92</v>
      </c>
    </row>
    <row r="1532" spans="1:8">
      <c r="A1532" s="54">
        <v>20083</v>
      </c>
      <c r="B1532" s="52" t="s">
        <v>331</v>
      </c>
      <c r="C1532" s="54" t="s">
        <v>91</v>
      </c>
      <c r="D1532" s="54" t="s">
        <v>376</v>
      </c>
      <c r="E1532" s="48">
        <f>(1-'Entrada de Dados'!$B$5)*H1532</f>
        <v>28.347760000000001</v>
      </c>
      <c r="F1532" s="48">
        <f>ROUND(E1532*D1532,2)</f>
        <v>0.1</v>
      </c>
      <c r="H1532" s="85">
        <v>31.78</v>
      </c>
    </row>
    <row r="1533" spans="1:8">
      <c r="A1533" s="307" t="s">
        <v>69</v>
      </c>
      <c r="B1533" s="308"/>
      <c r="C1533" s="308"/>
      <c r="D1533" s="309"/>
      <c r="E1533" s="58"/>
      <c r="F1533" s="48">
        <f>SUM(F1528:F1529)</f>
        <v>3.33</v>
      </c>
    </row>
    <row r="1534" spans="1:8">
      <c r="A1534" s="304" t="s">
        <v>70</v>
      </c>
      <c r="B1534" s="305"/>
      <c r="C1534" s="305"/>
      <c r="D1534" s="306"/>
      <c r="E1534" s="58"/>
      <c r="F1534" s="48">
        <f>SUM(F1530:F1532)</f>
        <v>1.17</v>
      </c>
    </row>
    <row r="1535" spans="1:8">
      <c r="A1535" s="304" t="s">
        <v>71</v>
      </c>
      <c r="B1535" s="305"/>
      <c r="C1535" s="305"/>
      <c r="D1535" s="306"/>
      <c r="E1535" s="58"/>
      <c r="F1535" s="48">
        <f>F1534+F1533</f>
        <v>4.5</v>
      </c>
      <c r="G1535" s="130">
        <v>5.04</v>
      </c>
      <c r="H1535" s="145">
        <f>G1535-F1535</f>
        <v>0.54</v>
      </c>
    </row>
    <row r="1538" spans="1:8" ht="25.5">
      <c r="A1538" s="50" t="s">
        <v>1134</v>
      </c>
      <c r="B1538" s="49" t="s">
        <v>1135</v>
      </c>
      <c r="C1538" s="50" t="s">
        <v>590</v>
      </c>
      <c r="D1538" s="51"/>
    </row>
    <row r="1539" spans="1:8">
      <c r="A1539" s="45" t="s">
        <v>64</v>
      </c>
      <c r="B1539" s="72" t="s">
        <v>65</v>
      </c>
      <c r="C1539" s="45" t="s">
        <v>35</v>
      </c>
      <c r="D1539" s="45" t="s">
        <v>66</v>
      </c>
      <c r="E1539" s="45" t="s">
        <v>67</v>
      </c>
      <c r="F1539" s="45" t="s">
        <v>68</v>
      </c>
    </row>
    <row r="1540" spans="1:8" ht="25.5">
      <c r="A1540" s="56" t="s">
        <v>580</v>
      </c>
      <c r="B1540" s="53" t="s">
        <v>581</v>
      </c>
      <c r="C1540" s="56" t="s">
        <v>582</v>
      </c>
      <c r="D1540" s="56" t="s">
        <v>1081</v>
      </c>
      <c r="E1540" s="48">
        <f>(1-'Entrada de Dados'!$B$5)*H1540</f>
        <v>10.32044</v>
      </c>
      <c r="F1540" s="48">
        <f>ROUND(E1540*D1540,2)</f>
        <v>2.79</v>
      </c>
      <c r="H1540" s="85">
        <v>11.57</v>
      </c>
    </row>
    <row r="1541" spans="1:8">
      <c r="A1541" s="54">
        <v>88316</v>
      </c>
      <c r="B1541" s="52" t="s">
        <v>61</v>
      </c>
      <c r="C1541" s="54" t="s">
        <v>62</v>
      </c>
      <c r="D1541" s="54" t="s">
        <v>236</v>
      </c>
      <c r="E1541" s="48">
        <f>(1-'Entrada de Dados'!$B$5)*H1541</f>
        <v>8.1796400000000009</v>
      </c>
      <c r="F1541" s="48">
        <f>ROUND(E1541*D1541,2)</f>
        <v>2.21</v>
      </c>
      <c r="H1541" s="85">
        <v>9.17</v>
      </c>
    </row>
    <row r="1542" spans="1:8">
      <c r="A1542" s="54">
        <v>122</v>
      </c>
      <c r="B1542" s="52" t="s">
        <v>328</v>
      </c>
      <c r="C1542" s="54" t="s">
        <v>91</v>
      </c>
      <c r="D1542" s="54" t="s">
        <v>377</v>
      </c>
      <c r="E1542" s="48">
        <f>(1-'Entrada de Dados'!$B$5)*H1542</f>
        <v>23.932359999999999</v>
      </c>
      <c r="F1542" s="48">
        <f>ROUND(E1542*D1542,2)</f>
        <v>0.51</v>
      </c>
      <c r="H1542" s="85">
        <v>26.83</v>
      </c>
    </row>
    <row r="1543" spans="1:8">
      <c r="A1543" s="54">
        <v>7142</v>
      </c>
      <c r="B1543" s="52" t="s">
        <v>378</v>
      </c>
      <c r="C1543" s="54" t="s">
        <v>91</v>
      </c>
      <c r="D1543" s="54">
        <v>1</v>
      </c>
      <c r="E1543" s="48">
        <f>(1-'Entrada de Dados'!$B$5)*H1543</f>
        <v>6.5026799999999998</v>
      </c>
      <c r="F1543" s="48">
        <f>ROUND(E1543*D1543,2)</f>
        <v>6.5</v>
      </c>
      <c r="H1543" s="85">
        <v>7.29</v>
      </c>
    </row>
    <row r="1544" spans="1:8">
      <c r="A1544" s="54">
        <v>20083</v>
      </c>
      <c r="B1544" s="52" t="s">
        <v>331</v>
      </c>
      <c r="C1544" s="54" t="s">
        <v>91</v>
      </c>
      <c r="D1544" s="54" t="s">
        <v>254</v>
      </c>
      <c r="E1544" s="48">
        <f>(1-'Entrada de Dados'!$B$5)*H1544</f>
        <v>28.347760000000001</v>
      </c>
      <c r="F1544" s="48">
        <f>ROUND(E1544*D1544,2)</f>
        <v>0.2</v>
      </c>
      <c r="H1544" s="85">
        <v>31.78</v>
      </c>
    </row>
    <row r="1545" spans="1:8">
      <c r="A1545" s="307" t="s">
        <v>69</v>
      </c>
      <c r="B1545" s="308"/>
      <c r="C1545" s="308"/>
      <c r="D1545" s="309"/>
      <c r="E1545" s="58"/>
      <c r="F1545" s="48">
        <f>SUM(F1540:F1541)</f>
        <v>5</v>
      </c>
    </row>
    <row r="1546" spans="1:8">
      <c r="A1546" s="304" t="s">
        <v>70</v>
      </c>
      <c r="B1546" s="305"/>
      <c r="C1546" s="305"/>
      <c r="D1546" s="306"/>
      <c r="E1546" s="58"/>
      <c r="F1546" s="48">
        <f>SUM(F1542:F1544)</f>
        <v>7.21</v>
      </c>
    </row>
    <row r="1547" spans="1:8">
      <c r="A1547" s="304" t="s">
        <v>71</v>
      </c>
      <c r="B1547" s="305"/>
      <c r="C1547" s="305"/>
      <c r="D1547" s="306"/>
      <c r="E1547" s="58"/>
      <c r="F1547" s="48">
        <f>F1546+F1545</f>
        <v>12.21</v>
      </c>
      <c r="G1547" s="130">
        <v>13.68</v>
      </c>
      <c r="H1547" s="145">
        <f>G1547-F1547</f>
        <v>1.4699999999999989</v>
      </c>
    </row>
    <row r="1550" spans="1:8" ht="38.25">
      <c r="A1550" s="50" t="s">
        <v>1136</v>
      </c>
      <c r="B1550" s="49" t="s">
        <v>1137</v>
      </c>
      <c r="C1550" s="50" t="s">
        <v>590</v>
      </c>
      <c r="D1550" s="51"/>
    </row>
    <row r="1551" spans="1:8">
      <c r="A1551" s="45" t="s">
        <v>64</v>
      </c>
      <c r="B1551" s="72" t="s">
        <v>65</v>
      </c>
      <c r="C1551" s="45" t="s">
        <v>35</v>
      </c>
      <c r="D1551" s="45" t="s">
        <v>66</v>
      </c>
      <c r="E1551" s="45" t="s">
        <v>67</v>
      </c>
      <c r="F1551" s="45" t="s">
        <v>68</v>
      </c>
    </row>
    <row r="1552" spans="1:8" ht="25.5">
      <c r="A1552" s="56" t="s">
        <v>580</v>
      </c>
      <c r="B1552" s="53" t="s">
        <v>581</v>
      </c>
      <c r="C1552" s="56" t="s">
        <v>582</v>
      </c>
      <c r="D1552" s="56" t="s">
        <v>1138</v>
      </c>
      <c r="E1552" s="48">
        <f>(1-'Entrada de Dados'!$B$5)*H1552</f>
        <v>10.32044</v>
      </c>
      <c r="F1552" s="48">
        <f>ROUND(E1552*D1552,2)</f>
        <v>2.89</v>
      </c>
      <c r="H1552" s="85">
        <v>11.57</v>
      </c>
    </row>
    <row r="1553" spans="1:8">
      <c r="A1553" s="54">
        <v>88316</v>
      </c>
      <c r="B1553" s="52" t="s">
        <v>61</v>
      </c>
      <c r="C1553" s="54" t="s">
        <v>62</v>
      </c>
      <c r="D1553" s="54" t="s">
        <v>99</v>
      </c>
      <c r="E1553" s="48">
        <f>(1-'Entrada de Dados'!$B$5)*H1553</f>
        <v>8.1796400000000009</v>
      </c>
      <c r="F1553" s="48">
        <f>ROUND(E1553*D1553,2)</f>
        <v>2.29</v>
      </c>
      <c r="H1553" s="85">
        <v>9.17</v>
      </c>
    </row>
    <row r="1554" spans="1:8">
      <c r="A1554" s="54">
        <v>122</v>
      </c>
      <c r="B1554" s="52" t="s">
        <v>328</v>
      </c>
      <c r="C1554" s="54" t="s">
        <v>91</v>
      </c>
      <c r="D1554" s="54" t="s">
        <v>379</v>
      </c>
      <c r="E1554" s="48">
        <f>(1-'Entrada de Dados'!$B$5)*H1554</f>
        <v>23.932359999999999</v>
      </c>
      <c r="F1554" s="48">
        <f>ROUND(E1554*D1554,2)</f>
        <v>0.54</v>
      </c>
      <c r="H1554" s="85">
        <v>26.83</v>
      </c>
    </row>
    <row r="1555" spans="1:8">
      <c r="A1555" s="56" t="s">
        <v>1139</v>
      </c>
      <c r="B1555" s="53" t="s">
        <v>1140</v>
      </c>
      <c r="C1555" s="56" t="s">
        <v>584</v>
      </c>
      <c r="D1555" s="56" t="s">
        <v>585</v>
      </c>
      <c r="E1555" s="48">
        <f>(1-'Entrada de Dados'!$B$5)*H1555</f>
        <v>6.6097200000000003</v>
      </c>
      <c r="F1555" s="48">
        <f>ROUND(E1555*D1555,2)</f>
        <v>6.61</v>
      </c>
      <c r="H1555" s="85">
        <v>7.41</v>
      </c>
    </row>
    <row r="1556" spans="1:8">
      <c r="A1556" s="54">
        <v>20083</v>
      </c>
      <c r="B1556" s="52" t="s">
        <v>331</v>
      </c>
      <c r="C1556" s="54" t="s">
        <v>91</v>
      </c>
      <c r="D1556" s="54" t="s">
        <v>380</v>
      </c>
      <c r="E1556" s="48">
        <f>(1-'Entrada de Dados'!$B$5)*H1556</f>
        <v>28.347760000000001</v>
      </c>
      <c r="F1556" s="48">
        <f>ROUND(E1556*D1556,2)</f>
        <v>0.23</v>
      </c>
      <c r="H1556" s="85">
        <v>31.78</v>
      </c>
    </row>
    <row r="1557" spans="1:8">
      <c r="A1557" s="307" t="s">
        <v>69</v>
      </c>
      <c r="B1557" s="308"/>
      <c r="C1557" s="308"/>
      <c r="D1557" s="309"/>
      <c r="E1557" s="58"/>
      <c r="F1557" s="48">
        <f>SUM(F1552:F1553)</f>
        <v>5.18</v>
      </c>
    </row>
    <row r="1558" spans="1:8">
      <c r="A1558" s="304" t="s">
        <v>70</v>
      </c>
      <c r="B1558" s="305"/>
      <c r="C1558" s="305"/>
      <c r="D1558" s="306"/>
      <c r="E1558" s="58"/>
      <c r="F1558" s="48">
        <f>SUM(F1554:F1556)</f>
        <v>7.3800000000000008</v>
      </c>
    </row>
    <row r="1559" spans="1:8">
      <c r="A1559" s="304" t="s">
        <v>71</v>
      </c>
      <c r="B1559" s="305"/>
      <c r="C1559" s="305"/>
      <c r="D1559" s="306"/>
      <c r="E1559" s="58"/>
      <c r="F1559" s="48">
        <f>F1558+F1557</f>
        <v>12.56</v>
      </c>
      <c r="G1559" s="130">
        <v>14.07</v>
      </c>
      <c r="H1559" s="145">
        <f>G1559-F1559</f>
        <v>1.5099999999999998</v>
      </c>
    </row>
    <row r="1562" spans="1:8">
      <c r="A1562" s="50"/>
      <c r="B1562" s="49" t="e">
        <f>#REF!</f>
        <v>#REF!</v>
      </c>
      <c r="C1562" s="50" t="s">
        <v>590</v>
      </c>
      <c r="D1562" s="51"/>
    </row>
    <row r="1563" spans="1:8">
      <c r="A1563" s="45" t="s">
        <v>64</v>
      </c>
      <c r="B1563" s="72" t="s">
        <v>65</v>
      </c>
      <c r="C1563" s="45" t="s">
        <v>35</v>
      </c>
      <c r="D1563" s="45" t="s">
        <v>66</v>
      </c>
      <c r="E1563" s="45" t="s">
        <v>67</v>
      </c>
      <c r="F1563" s="45" t="s">
        <v>68</v>
      </c>
    </row>
    <row r="1564" spans="1:8" ht="25.5">
      <c r="A1564" s="56" t="s">
        <v>580</v>
      </c>
      <c r="B1564" s="53" t="s">
        <v>581</v>
      </c>
      <c r="C1564" s="56" t="s">
        <v>582</v>
      </c>
      <c r="D1564" s="56" t="s">
        <v>1138</v>
      </c>
      <c r="E1564" s="48">
        <f>(1-'Entrada de Dados'!$B$5)*H1564</f>
        <v>10.32044</v>
      </c>
      <c r="F1564" s="48">
        <f>ROUND(E1564*D1564,2)</f>
        <v>2.89</v>
      </c>
      <c r="H1564" s="85">
        <v>11.57</v>
      </c>
    </row>
    <row r="1565" spans="1:8">
      <c r="A1565" s="54">
        <v>88316</v>
      </c>
      <c r="B1565" s="52" t="s">
        <v>61</v>
      </c>
      <c r="C1565" s="54" t="s">
        <v>62</v>
      </c>
      <c r="D1565" s="54" t="s">
        <v>99</v>
      </c>
      <c r="E1565" s="48">
        <f>(1-'Entrada de Dados'!$B$5)*H1565</f>
        <v>8.1796400000000009</v>
      </c>
      <c r="F1565" s="48">
        <f>ROUND(E1565*D1565,2)</f>
        <v>2.29</v>
      </c>
      <c r="H1565" s="85">
        <v>9.17</v>
      </c>
    </row>
    <row r="1566" spans="1:8">
      <c r="A1566" s="54">
        <v>122</v>
      </c>
      <c r="B1566" s="52" t="s">
        <v>328</v>
      </c>
      <c r="C1566" s="54" t="s">
        <v>91</v>
      </c>
      <c r="D1566" s="54" t="s">
        <v>379</v>
      </c>
      <c r="E1566" s="48">
        <f>(1-'Entrada de Dados'!$B$5)*H1566</f>
        <v>23.932359999999999</v>
      </c>
      <c r="F1566" s="48">
        <f>ROUND(E1566*D1566,2)</f>
        <v>0.54</v>
      </c>
      <c r="H1566" s="85">
        <v>26.83</v>
      </c>
    </row>
    <row r="1567" spans="1:8">
      <c r="A1567" s="56"/>
      <c r="B1567" s="53" t="e">
        <f>B1562</f>
        <v>#REF!</v>
      </c>
      <c r="C1567" s="56" t="s">
        <v>584</v>
      </c>
      <c r="D1567" s="56" t="s">
        <v>585</v>
      </c>
      <c r="E1567" s="48">
        <f>(1-'Entrada de Dados'!$B$5)*H1567</f>
        <v>0.39248</v>
      </c>
      <c r="F1567" s="48">
        <f>ROUND(E1567*D1567,2)</f>
        <v>0.39</v>
      </c>
      <c r="H1567" s="85">
        <v>0.44</v>
      </c>
    </row>
    <row r="1568" spans="1:8">
      <c r="A1568" s="54">
        <v>20083</v>
      </c>
      <c r="B1568" s="52" t="s">
        <v>331</v>
      </c>
      <c r="C1568" s="54" t="s">
        <v>91</v>
      </c>
      <c r="D1568" s="54" t="s">
        <v>380</v>
      </c>
      <c r="E1568" s="48">
        <f>(1-'Entrada de Dados'!$B$5)*H1568</f>
        <v>28.347760000000001</v>
      </c>
      <c r="F1568" s="48">
        <f>ROUND(E1568*D1568,2)</f>
        <v>0.23</v>
      </c>
      <c r="H1568" s="85">
        <v>31.78</v>
      </c>
    </row>
    <row r="1569" spans="1:8">
      <c r="A1569" s="307" t="s">
        <v>69</v>
      </c>
      <c r="B1569" s="308"/>
      <c r="C1569" s="308"/>
      <c r="D1569" s="309"/>
      <c r="E1569" s="58"/>
      <c r="F1569" s="48">
        <f>SUM(F1564:F1565)</f>
        <v>5.18</v>
      </c>
    </row>
    <row r="1570" spans="1:8">
      <c r="A1570" s="304" t="s">
        <v>70</v>
      </c>
      <c r="B1570" s="305"/>
      <c r="C1570" s="305"/>
      <c r="D1570" s="306"/>
      <c r="E1570" s="58"/>
      <c r="F1570" s="48">
        <f>SUM(F1566:F1568)</f>
        <v>1.1600000000000001</v>
      </c>
    </row>
    <row r="1571" spans="1:8">
      <c r="A1571" s="304" t="s">
        <v>71</v>
      </c>
      <c r="B1571" s="305"/>
      <c r="C1571" s="305"/>
      <c r="D1571" s="306"/>
      <c r="E1571" s="58"/>
      <c r="F1571" s="48">
        <f>F1570+F1569</f>
        <v>6.34</v>
      </c>
      <c r="G1571" s="130">
        <v>7.1</v>
      </c>
      <c r="H1571" s="145">
        <f>G1571-F1571</f>
        <v>0.75999999999999979</v>
      </c>
    </row>
    <row r="1574" spans="1:8" ht="25.5">
      <c r="A1574" s="50" t="s">
        <v>1141</v>
      </c>
      <c r="B1574" s="49" t="s">
        <v>1142</v>
      </c>
      <c r="C1574" s="50" t="s">
        <v>897</v>
      </c>
      <c r="D1574" s="51"/>
    </row>
    <row r="1575" spans="1:8">
      <c r="A1575" s="45" t="s">
        <v>64</v>
      </c>
      <c r="B1575" s="72" t="s">
        <v>65</v>
      </c>
      <c r="C1575" s="45" t="s">
        <v>35</v>
      </c>
      <c r="D1575" s="45" t="s">
        <v>66</v>
      </c>
      <c r="E1575" s="45" t="s">
        <v>67</v>
      </c>
      <c r="F1575" s="45" t="s">
        <v>68</v>
      </c>
    </row>
    <row r="1576" spans="1:8" ht="38.25">
      <c r="A1576" s="56" t="s">
        <v>1040</v>
      </c>
      <c r="B1576" s="53" t="s">
        <v>1041</v>
      </c>
      <c r="C1576" s="56" t="s">
        <v>582</v>
      </c>
      <c r="D1576" s="56" t="s">
        <v>1124</v>
      </c>
      <c r="E1576" s="48">
        <f>(1-'Entrada de Dados'!$B$5)*H1576</f>
        <v>8.2420799999999996</v>
      </c>
      <c r="F1576" s="48">
        <f>ROUND(E1576*D1576,2)</f>
        <v>4.95</v>
      </c>
      <c r="H1576" s="85">
        <v>9.24</v>
      </c>
    </row>
    <row r="1577" spans="1:8" ht="25.5">
      <c r="A1577" s="56" t="s">
        <v>580</v>
      </c>
      <c r="B1577" s="53" t="s">
        <v>581</v>
      </c>
      <c r="C1577" s="56" t="s">
        <v>582</v>
      </c>
      <c r="D1577" s="56" t="s">
        <v>1124</v>
      </c>
      <c r="E1577" s="48">
        <f>(1-'Entrada de Dados'!$B$5)*H1577</f>
        <v>10.32044</v>
      </c>
      <c r="F1577" s="48">
        <f>ROUND(E1577*D1577,2)</f>
        <v>6.19</v>
      </c>
      <c r="H1577" s="85">
        <v>11.57</v>
      </c>
    </row>
    <row r="1578" spans="1:8">
      <c r="A1578" s="54">
        <v>122</v>
      </c>
      <c r="B1578" s="52" t="s">
        <v>328</v>
      </c>
      <c r="C1578" s="54" t="s">
        <v>91</v>
      </c>
      <c r="D1578" s="54" t="s">
        <v>296</v>
      </c>
      <c r="E1578" s="48">
        <f>(1-'Entrada de Dados'!$B$5)*H1578</f>
        <v>23.932359999999999</v>
      </c>
      <c r="F1578" s="48">
        <f>ROUND(E1578*D1578,2)</f>
        <v>0.12</v>
      </c>
      <c r="H1578" s="85">
        <v>26.83</v>
      </c>
    </row>
    <row r="1579" spans="1:8">
      <c r="A1579" s="56" t="s">
        <v>1143</v>
      </c>
      <c r="B1579" s="53" t="s">
        <v>1144</v>
      </c>
      <c r="C1579" s="56" t="s">
        <v>594</v>
      </c>
      <c r="D1579" s="56" t="s">
        <v>1145</v>
      </c>
      <c r="E1579" s="48">
        <f>(1-'Entrada de Dados'!$B$5)*H1579</f>
        <v>2.7384399999999998</v>
      </c>
      <c r="F1579" s="48">
        <f>ROUND(E1579*D1579,2)</f>
        <v>4.1100000000000003</v>
      </c>
      <c r="H1579" s="85">
        <v>3.07</v>
      </c>
    </row>
    <row r="1580" spans="1:8">
      <c r="A1580" s="54">
        <v>20083</v>
      </c>
      <c r="B1580" s="52" t="s">
        <v>331</v>
      </c>
      <c r="C1580" s="54" t="s">
        <v>91</v>
      </c>
      <c r="D1580" s="54" t="s">
        <v>381</v>
      </c>
      <c r="E1580" s="48">
        <f>(1-'Entrada de Dados'!$B$5)*H1580</f>
        <v>28.347760000000001</v>
      </c>
      <c r="F1580" s="48">
        <f>ROUND(E1580*D1580,2)</f>
        <v>0.21</v>
      </c>
      <c r="H1580" s="85">
        <v>31.78</v>
      </c>
    </row>
    <row r="1581" spans="1:8">
      <c r="A1581" s="307" t="s">
        <v>69</v>
      </c>
      <c r="B1581" s="308"/>
      <c r="C1581" s="308"/>
      <c r="D1581" s="309"/>
      <c r="E1581" s="58"/>
      <c r="F1581" s="48">
        <f>SUM(F1576:F1577)</f>
        <v>11.14</v>
      </c>
    </row>
    <row r="1582" spans="1:8">
      <c r="A1582" s="304" t="s">
        <v>70</v>
      </c>
      <c r="B1582" s="305"/>
      <c r="C1582" s="305"/>
      <c r="D1582" s="306"/>
      <c r="E1582" s="58"/>
      <c r="F1582" s="48">
        <f>SUM(F1578:F1580)</f>
        <v>4.4400000000000004</v>
      </c>
      <c r="H1582" s="145">
        <f>H1583/D1579</f>
        <v>1.2533333333333327</v>
      </c>
    </row>
    <row r="1583" spans="1:8">
      <c r="A1583" s="304" t="s">
        <v>71</v>
      </c>
      <c r="B1583" s="305"/>
      <c r="C1583" s="305"/>
      <c r="D1583" s="306"/>
      <c r="E1583" s="58"/>
      <c r="F1583" s="48">
        <f>F1582+F1581</f>
        <v>15.580000000000002</v>
      </c>
      <c r="G1583" s="136">
        <v>17.46</v>
      </c>
      <c r="H1583" s="145">
        <f>G1583-F1583</f>
        <v>1.879999999999999</v>
      </c>
    </row>
    <row r="1586" spans="1:8" ht="38.25">
      <c r="A1586" s="50" t="s">
        <v>1146</v>
      </c>
      <c r="B1586" s="49" t="s">
        <v>1147</v>
      </c>
      <c r="C1586" s="50" t="s">
        <v>897</v>
      </c>
      <c r="D1586" s="51"/>
    </row>
    <row r="1587" spans="1:8">
      <c r="A1587" s="45" t="s">
        <v>64</v>
      </c>
      <c r="B1587" s="72" t="s">
        <v>65</v>
      </c>
      <c r="C1587" s="45" t="s">
        <v>35</v>
      </c>
      <c r="D1587" s="45" t="s">
        <v>66</v>
      </c>
      <c r="E1587" s="45" t="s">
        <v>67</v>
      </c>
      <c r="F1587" s="45" t="s">
        <v>68</v>
      </c>
    </row>
    <row r="1588" spans="1:8" ht="38.25">
      <c r="A1588" s="56" t="s">
        <v>1040</v>
      </c>
      <c r="B1588" s="53" t="s">
        <v>1041</v>
      </c>
      <c r="C1588" s="56" t="s">
        <v>582</v>
      </c>
      <c r="D1588" s="56" t="s">
        <v>1148</v>
      </c>
      <c r="E1588" s="48">
        <f>(1-'Entrada de Dados'!$B$5)*H1588</f>
        <v>8.2420799999999996</v>
      </c>
      <c r="F1588" s="48">
        <f>ROUND(E1588*D1588,2)</f>
        <v>6.18</v>
      </c>
      <c r="H1588" s="85">
        <v>9.24</v>
      </c>
    </row>
    <row r="1589" spans="1:8" ht="25.5">
      <c r="A1589" s="56" t="s">
        <v>580</v>
      </c>
      <c r="B1589" s="53" t="s">
        <v>581</v>
      </c>
      <c r="C1589" s="56" t="s">
        <v>582</v>
      </c>
      <c r="D1589" s="56" t="s">
        <v>1148</v>
      </c>
      <c r="E1589" s="48">
        <f>(1-'Entrada de Dados'!$B$5)*H1589</f>
        <v>10.32044</v>
      </c>
      <c r="F1589" s="48">
        <f>ROUND(E1589*D1589,2)</f>
        <v>7.74</v>
      </c>
      <c r="H1589" s="85">
        <v>11.57</v>
      </c>
    </row>
    <row r="1590" spans="1:8">
      <c r="A1590" s="54">
        <v>122</v>
      </c>
      <c r="B1590" s="52" t="s">
        <v>328</v>
      </c>
      <c r="C1590" s="54" t="s">
        <v>91</v>
      </c>
      <c r="D1590" s="54" t="s">
        <v>352</v>
      </c>
      <c r="E1590" s="48">
        <f>(1-'Entrada de Dados'!$B$5)*H1590</f>
        <v>23.932359999999999</v>
      </c>
      <c r="F1590" s="48">
        <f>ROUND(E1590*D1590,2)</f>
        <v>0.06</v>
      </c>
      <c r="H1590" s="85">
        <v>26.83</v>
      </c>
    </row>
    <row r="1591" spans="1:8">
      <c r="A1591" s="56" t="s">
        <v>1149</v>
      </c>
      <c r="B1591" s="53" t="s">
        <v>1150</v>
      </c>
      <c r="C1591" s="56" t="s">
        <v>594</v>
      </c>
      <c r="D1591" s="56" t="s">
        <v>1151</v>
      </c>
      <c r="E1591" s="48">
        <f>(1-'Entrada de Dados'!$B$5)*H1591</f>
        <v>5.1735999999999995</v>
      </c>
      <c r="F1591" s="48">
        <f>ROUND(E1591*D1591,2)</f>
        <v>7.24</v>
      </c>
      <c r="H1591" s="85">
        <v>5.8</v>
      </c>
    </row>
    <row r="1592" spans="1:8">
      <c r="A1592" s="54">
        <v>20083</v>
      </c>
      <c r="B1592" s="52" t="s">
        <v>331</v>
      </c>
      <c r="C1592" s="54" t="s">
        <v>91</v>
      </c>
      <c r="D1592" s="54" t="s">
        <v>382</v>
      </c>
      <c r="E1592" s="48">
        <f>(1-'Entrada de Dados'!$B$5)*H1592</f>
        <v>28.347760000000001</v>
      </c>
      <c r="F1592" s="48">
        <f>ROUND(E1592*D1592,2)</f>
        <v>0.1</v>
      </c>
      <c r="H1592" s="85">
        <v>31.78</v>
      </c>
    </row>
    <row r="1593" spans="1:8">
      <c r="A1593" s="307" t="s">
        <v>69</v>
      </c>
      <c r="B1593" s="308"/>
      <c r="C1593" s="308"/>
      <c r="D1593" s="309"/>
      <c r="E1593" s="58"/>
      <c r="F1593" s="48">
        <f>SUM(F1588:F1589)</f>
        <v>13.92</v>
      </c>
    </row>
    <row r="1594" spans="1:8">
      <c r="A1594" s="304" t="s">
        <v>70</v>
      </c>
      <c r="B1594" s="305"/>
      <c r="C1594" s="305"/>
      <c r="D1594" s="306"/>
      <c r="E1594" s="58"/>
      <c r="F1594" s="48">
        <f>SUM(F1590:F1592)</f>
        <v>7.3999999999999995</v>
      </c>
      <c r="H1594" s="145">
        <f>H1595/D1591</f>
        <v>1.8571428571428583</v>
      </c>
    </row>
    <row r="1595" spans="1:8">
      <c r="A1595" s="304" t="s">
        <v>71</v>
      </c>
      <c r="B1595" s="305"/>
      <c r="C1595" s="305"/>
      <c r="D1595" s="306"/>
      <c r="E1595" s="58"/>
      <c r="F1595" s="48">
        <f>F1594+F1593</f>
        <v>21.32</v>
      </c>
      <c r="G1595" s="136">
        <v>23.92</v>
      </c>
      <c r="H1595" s="145">
        <f>G1595-F1595</f>
        <v>2.6000000000000014</v>
      </c>
    </row>
    <row r="1598" spans="1:8" ht="38.25">
      <c r="A1598" s="50" t="s">
        <v>1152</v>
      </c>
      <c r="B1598" s="49" t="s">
        <v>1153</v>
      </c>
      <c r="C1598" s="50" t="s">
        <v>897</v>
      </c>
      <c r="D1598" s="51"/>
    </row>
    <row r="1599" spans="1:8">
      <c r="A1599" s="45" t="s">
        <v>64</v>
      </c>
      <c r="B1599" s="72" t="s">
        <v>65</v>
      </c>
      <c r="C1599" s="45" t="s">
        <v>35</v>
      </c>
      <c r="D1599" s="45" t="s">
        <v>66</v>
      </c>
      <c r="E1599" s="45" t="s">
        <v>67</v>
      </c>
      <c r="F1599" s="45" t="s">
        <v>68</v>
      </c>
    </row>
    <row r="1600" spans="1:8" ht="38.25">
      <c r="A1600" s="56" t="s">
        <v>1040</v>
      </c>
      <c r="B1600" s="53" t="s">
        <v>1041</v>
      </c>
      <c r="C1600" s="56" t="s">
        <v>582</v>
      </c>
      <c r="D1600" s="56" t="s">
        <v>863</v>
      </c>
      <c r="E1600" s="48">
        <f>(1-'Entrada de Dados'!$B$5)*H1600</f>
        <v>8.2420799999999996</v>
      </c>
      <c r="F1600" s="48">
        <f>ROUND(E1600*D1600,2)</f>
        <v>8.65</v>
      </c>
      <c r="H1600" s="85">
        <v>9.24</v>
      </c>
    </row>
    <row r="1601" spans="1:8" ht="25.5">
      <c r="A1601" s="56" t="s">
        <v>580</v>
      </c>
      <c r="B1601" s="53" t="s">
        <v>581</v>
      </c>
      <c r="C1601" s="56" t="s">
        <v>582</v>
      </c>
      <c r="D1601" s="56" t="s">
        <v>863</v>
      </c>
      <c r="E1601" s="48">
        <f>(1-'Entrada de Dados'!$B$5)*H1601</f>
        <v>10.32044</v>
      </c>
      <c r="F1601" s="48">
        <f>ROUND(E1601*D1601,2)</f>
        <v>10.84</v>
      </c>
      <c r="H1601" s="85">
        <v>11.57</v>
      </c>
    </row>
    <row r="1602" spans="1:8">
      <c r="A1602" s="54">
        <v>122</v>
      </c>
      <c r="B1602" s="52" t="s">
        <v>328</v>
      </c>
      <c r="C1602" s="54" t="s">
        <v>91</v>
      </c>
      <c r="D1602" s="54" t="s">
        <v>383</v>
      </c>
      <c r="E1602" s="48">
        <f>(1-'Entrada de Dados'!$B$5)*H1602</f>
        <v>23.932359999999999</v>
      </c>
      <c r="F1602" s="48">
        <f>ROUND(E1602*D1602,2)</f>
        <v>0.14000000000000001</v>
      </c>
      <c r="H1602" s="85">
        <v>26.83</v>
      </c>
    </row>
    <row r="1603" spans="1:8">
      <c r="A1603" s="56" t="s">
        <v>1154</v>
      </c>
      <c r="B1603" s="53" t="s">
        <v>1155</v>
      </c>
      <c r="C1603" s="56" t="s">
        <v>594</v>
      </c>
      <c r="D1603" s="56" t="s">
        <v>1151</v>
      </c>
      <c r="E1603" s="48">
        <f>(1-'Entrada de Dados'!$B$5)*H1603</f>
        <v>6.5434571428571413</v>
      </c>
      <c r="F1603" s="48">
        <f>ROUND(E1603*D1603,2)</f>
        <v>9.16</v>
      </c>
      <c r="H1603" s="85">
        <v>7.3357142857142836</v>
      </c>
    </row>
    <row r="1604" spans="1:8">
      <c r="A1604" s="54">
        <v>20083</v>
      </c>
      <c r="B1604" s="52" t="s">
        <v>331</v>
      </c>
      <c r="C1604" s="54" t="s">
        <v>91</v>
      </c>
      <c r="D1604" s="54" t="s">
        <v>384</v>
      </c>
      <c r="E1604" s="48">
        <f>(1-'Entrada de Dados'!$B$5)*H1604</f>
        <v>28.347760000000001</v>
      </c>
      <c r="F1604" s="48">
        <f>ROUND(E1604*D1604,2)</f>
        <v>0.25</v>
      </c>
      <c r="H1604" s="85">
        <v>31.78</v>
      </c>
    </row>
    <row r="1605" spans="1:8">
      <c r="A1605" s="307" t="s">
        <v>69</v>
      </c>
      <c r="B1605" s="308"/>
      <c r="C1605" s="308"/>
      <c r="D1605" s="309"/>
      <c r="E1605" s="58"/>
      <c r="F1605" s="48">
        <f>SUM(F1600:F1601)</f>
        <v>19.490000000000002</v>
      </c>
    </row>
    <row r="1606" spans="1:8">
      <c r="A1606" s="304" t="s">
        <v>70</v>
      </c>
      <c r="B1606" s="305"/>
      <c r="C1606" s="305"/>
      <c r="D1606" s="306"/>
      <c r="E1606" s="58"/>
      <c r="F1606" s="48">
        <f>SUM(F1602:F1604)</f>
        <v>9.5500000000000007</v>
      </c>
      <c r="H1606" s="145">
        <f>H1607/D1603</f>
        <v>2.5071428571428536</v>
      </c>
    </row>
    <row r="1607" spans="1:8">
      <c r="A1607" s="304" t="s">
        <v>71</v>
      </c>
      <c r="B1607" s="305"/>
      <c r="C1607" s="305"/>
      <c r="D1607" s="306"/>
      <c r="E1607" s="58"/>
      <c r="F1607" s="48">
        <f>F1606+F1605</f>
        <v>29.040000000000003</v>
      </c>
      <c r="G1607" s="136">
        <v>32.549999999999997</v>
      </c>
      <c r="H1607" s="145">
        <f>G1607-F1607</f>
        <v>3.5099999999999945</v>
      </c>
    </row>
    <row r="1610" spans="1:8" ht="25.5">
      <c r="A1610" s="50" t="s">
        <v>1156</v>
      </c>
      <c r="B1610" s="49" t="s">
        <v>1157</v>
      </c>
      <c r="C1610" s="50" t="s">
        <v>897</v>
      </c>
      <c r="D1610" s="51"/>
    </row>
    <row r="1611" spans="1:8">
      <c r="A1611" s="45" t="s">
        <v>64</v>
      </c>
      <c r="B1611" s="72" t="s">
        <v>65</v>
      </c>
      <c r="C1611" s="45" t="s">
        <v>35</v>
      </c>
      <c r="D1611" s="45" t="s">
        <v>66</v>
      </c>
      <c r="E1611" s="45" t="s">
        <v>67</v>
      </c>
      <c r="F1611" s="45" t="s">
        <v>68</v>
      </c>
    </row>
    <row r="1612" spans="1:8" ht="38.25">
      <c r="A1612" s="56" t="s">
        <v>1040</v>
      </c>
      <c r="B1612" s="53" t="s">
        <v>1041</v>
      </c>
      <c r="C1612" s="56" t="s">
        <v>582</v>
      </c>
      <c r="D1612" s="56" t="s">
        <v>1158</v>
      </c>
      <c r="E1612" s="48">
        <f>(1-'Entrada de Dados'!$B$5)*H1612</f>
        <v>8.2420799999999996</v>
      </c>
      <c r="F1612" s="48">
        <f>ROUND(E1612*D1612,2)</f>
        <v>8.98</v>
      </c>
      <c r="H1612" s="85">
        <v>9.24</v>
      </c>
    </row>
    <row r="1613" spans="1:8" ht="25.5">
      <c r="A1613" s="56" t="s">
        <v>580</v>
      </c>
      <c r="B1613" s="53" t="s">
        <v>581</v>
      </c>
      <c r="C1613" s="56" t="s">
        <v>582</v>
      </c>
      <c r="D1613" s="56" t="s">
        <v>1158</v>
      </c>
      <c r="E1613" s="48">
        <f>(1-'Entrada de Dados'!$B$5)*H1613</f>
        <v>10.32044</v>
      </c>
      <c r="F1613" s="48">
        <f>ROUND(E1613*D1613,2)</f>
        <v>11.25</v>
      </c>
      <c r="H1613" s="85">
        <v>11.57</v>
      </c>
    </row>
    <row r="1614" spans="1:8">
      <c r="A1614" s="54">
        <v>122</v>
      </c>
      <c r="B1614" s="52" t="s">
        <v>328</v>
      </c>
      <c r="C1614" s="54" t="s">
        <v>91</v>
      </c>
      <c r="D1614" s="54" t="s">
        <v>385</v>
      </c>
      <c r="E1614" s="48">
        <f>(1-'Entrada de Dados'!$B$5)*H1614</f>
        <v>23.932359999999999</v>
      </c>
      <c r="F1614" s="48">
        <f>ROUND(E1614*D1614,2)</f>
        <v>0.2</v>
      </c>
      <c r="H1614" s="85">
        <v>26.83</v>
      </c>
    </row>
    <row r="1615" spans="1:8">
      <c r="A1615" s="56" t="s">
        <v>1159</v>
      </c>
      <c r="B1615" s="53" t="s">
        <v>1160</v>
      </c>
      <c r="C1615" s="56" t="s">
        <v>594</v>
      </c>
      <c r="D1615" s="56" t="s">
        <v>1161</v>
      </c>
      <c r="E1615" s="48">
        <f>(1-'Entrada de Dados'!$B$5)*H1615</f>
        <v>7.925076923076924</v>
      </c>
      <c r="F1615" s="48">
        <f>ROUND(E1615*D1615,2)</f>
        <v>10.3</v>
      </c>
      <c r="H1615" s="85">
        <v>8.884615384615385</v>
      </c>
    </row>
    <row r="1616" spans="1:8">
      <c r="A1616" s="54">
        <v>20083</v>
      </c>
      <c r="B1616" s="52" t="s">
        <v>331</v>
      </c>
      <c r="C1616" s="54" t="s">
        <v>91</v>
      </c>
      <c r="D1616" s="54" t="s">
        <v>386</v>
      </c>
      <c r="E1616" s="48">
        <f>(1-'Entrada de Dados'!$B$5)*H1616</f>
        <v>28.347760000000001</v>
      </c>
      <c r="F1616" s="48">
        <f>ROUND(E1616*D1616,2)</f>
        <v>0.37</v>
      </c>
      <c r="H1616" s="85">
        <v>31.78</v>
      </c>
    </row>
    <row r="1617" spans="1:8">
      <c r="A1617" s="307" t="s">
        <v>69</v>
      </c>
      <c r="B1617" s="308"/>
      <c r="C1617" s="308"/>
      <c r="D1617" s="309"/>
      <c r="E1617" s="58"/>
      <c r="F1617" s="48">
        <f>SUM(F1612:F1613)</f>
        <v>20.23</v>
      </c>
    </row>
    <row r="1618" spans="1:8">
      <c r="A1618" s="304" t="s">
        <v>70</v>
      </c>
      <c r="B1618" s="305"/>
      <c r="C1618" s="305"/>
      <c r="D1618" s="306"/>
      <c r="E1618" s="58"/>
      <c r="F1618" s="48">
        <f>SUM(F1614:F1616)</f>
        <v>10.87</v>
      </c>
      <c r="H1618" s="145">
        <f>H1619/D1615</f>
        <v>2.8923076923076905</v>
      </c>
    </row>
    <row r="1619" spans="1:8">
      <c r="A1619" s="304" t="s">
        <v>71</v>
      </c>
      <c r="B1619" s="305"/>
      <c r="C1619" s="305"/>
      <c r="D1619" s="306"/>
      <c r="E1619" s="58"/>
      <c r="F1619" s="48">
        <f>F1618+F1617</f>
        <v>31.1</v>
      </c>
      <c r="G1619" s="136">
        <v>34.86</v>
      </c>
      <c r="H1619" s="145">
        <f>G1619-F1619</f>
        <v>3.759999999999998</v>
      </c>
    </row>
    <row r="1622" spans="1:8">
      <c r="A1622" s="50"/>
      <c r="B1622" s="49" t="e">
        <f>#REF!</f>
        <v>#REF!</v>
      </c>
      <c r="C1622" s="50" t="s">
        <v>897</v>
      </c>
      <c r="D1622" s="51"/>
    </row>
    <row r="1623" spans="1:8">
      <c r="A1623" s="45" t="s">
        <v>64</v>
      </c>
      <c r="B1623" s="72" t="s">
        <v>65</v>
      </c>
      <c r="C1623" s="45" t="s">
        <v>35</v>
      </c>
      <c r="D1623" s="45" t="s">
        <v>66</v>
      </c>
      <c r="E1623" s="45" t="s">
        <v>67</v>
      </c>
      <c r="F1623" s="45" t="s">
        <v>68</v>
      </c>
    </row>
    <row r="1624" spans="1:8" ht="38.25">
      <c r="A1624" s="56" t="s">
        <v>1040</v>
      </c>
      <c r="B1624" s="53" t="s">
        <v>1041</v>
      </c>
      <c r="C1624" s="56" t="s">
        <v>582</v>
      </c>
      <c r="D1624" s="56" t="s">
        <v>1124</v>
      </c>
      <c r="E1624" s="48">
        <f>(1-'Entrada de Dados'!$B$5)*H1624</f>
        <v>8.2420799999999996</v>
      </c>
      <c r="F1624" s="48">
        <f>ROUND(E1624*D1624,2)</f>
        <v>4.95</v>
      </c>
      <c r="H1624" s="85">
        <v>9.24</v>
      </c>
    </row>
    <row r="1625" spans="1:8" ht="25.5">
      <c r="A1625" s="56" t="s">
        <v>580</v>
      </c>
      <c r="B1625" s="53" t="s">
        <v>581</v>
      </c>
      <c r="C1625" s="56" t="s">
        <v>582</v>
      </c>
      <c r="D1625" s="56" t="s">
        <v>1124</v>
      </c>
      <c r="E1625" s="48">
        <f>(1-'Entrada de Dados'!$B$5)*H1625</f>
        <v>10.32044</v>
      </c>
      <c r="F1625" s="48">
        <f>ROUND(E1625*D1625,2)</f>
        <v>6.19</v>
      </c>
      <c r="H1625" s="85">
        <v>11.57</v>
      </c>
    </row>
    <row r="1626" spans="1:8">
      <c r="A1626" s="54">
        <v>122</v>
      </c>
      <c r="B1626" s="52" t="s">
        <v>328</v>
      </c>
      <c r="C1626" s="54" t="s">
        <v>91</v>
      </c>
      <c r="D1626" s="54" t="s">
        <v>296</v>
      </c>
      <c r="E1626" s="48">
        <f>(1-'Entrada de Dados'!$B$5)*H1626</f>
        <v>23.932359999999999</v>
      </c>
      <c r="F1626" s="48">
        <f>ROUND(E1626*D1626,2)</f>
        <v>0.12</v>
      </c>
      <c r="H1626" s="85">
        <v>26.83</v>
      </c>
    </row>
    <row r="1627" spans="1:8">
      <c r="A1627" s="56"/>
      <c r="B1627" s="53" t="e">
        <f>B1622</f>
        <v>#REF!</v>
      </c>
      <c r="C1627" s="56" t="s">
        <v>594</v>
      </c>
      <c r="D1627" s="56" t="s">
        <v>1145</v>
      </c>
      <c r="E1627" s="48">
        <f>(1-'Entrada de Dados'!$B$5)*H1627</f>
        <v>1.2963733333333332</v>
      </c>
      <c r="F1627" s="48">
        <f>ROUND(E1627*D1627,2)</f>
        <v>1.94</v>
      </c>
      <c r="H1627" s="85">
        <v>1.4533333333333331</v>
      </c>
    </row>
    <row r="1628" spans="1:8">
      <c r="A1628" s="54">
        <v>20083</v>
      </c>
      <c r="B1628" s="52" t="s">
        <v>331</v>
      </c>
      <c r="C1628" s="54" t="s">
        <v>91</v>
      </c>
      <c r="D1628" s="54" t="s">
        <v>381</v>
      </c>
      <c r="E1628" s="48">
        <f>(1-'Entrada de Dados'!$B$5)*H1628</f>
        <v>28.347760000000001</v>
      </c>
      <c r="F1628" s="48">
        <f>ROUND(E1628*D1628,2)</f>
        <v>0.21</v>
      </c>
      <c r="H1628" s="85">
        <v>31.78</v>
      </c>
    </row>
    <row r="1629" spans="1:8">
      <c r="A1629" s="307" t="s">
        <v>69</v>
      </c>
      <c r="B1629" s="308"/>
      <c r="C1629" s="308"/>
      <c r="D1629" s="309"/>
      <c r="E1629" s="58"/>
      <c r="F1629" s="48">
        <f>SUM(F1624:F1625)</f>
        <v>11.14</v>
      </c>
    </row>
    <row r="1630" spans="1:8">
      <c r="A1630" s="304" t="s">
        <v>70</v>
      </c>
      <c r="B1630" s="305"/>
      <c r="C1630" s="305"/>
      <c r="D1630" s="306"/>
      <c r="E1630" s="58"/>
      <c r="F1630" s="48">
        <f>SUM(F1626:F1628)</f>
        <v>2.27</v>
      </c>
      <c r="H1630" s="145">
        <f>H1631/D1627</f>
        <v>1.0799999999999994</v>
      </c>
    </row>
    <row r="1631" spans="1:8">
      <c r="A1631" s="304" t="s">
        <v>71</v>
      </c>
      <c r="B1631" s="305"/>
      <c r="C1631" s="305"/>
      <c r="D1631" s="306"/>
      <c r="E1631" s="58"/>
      <c r="F1631" s="48">
        <f>F1630+F1629</f>
        <v>13.41</v>
      </c>
      <c r="G1631" s="136">
        <v>15.03</v>
      </c>
      <c r="H1631" s="145">
        <f>G1631-F1631</f>
        <v>1.6199999999999992</v>
      </c>
    </row>
    <row r="1634" spans="1:8">
      <c r="A1634" s="50"/>
      <c r="B1634" s="49" t="e">
        <f>#REF!</f>
        <v>#REF!</v>
      </c>
      <c r="C1634" s="50" t="s">
        <v>897</v>
      </c>
      <c r="D1634" s="51"/>
    </row>
    <row r="1635" spans="1:8">
      <c r="A1635" s="45" t="s">
        <v>64</v>
      </c>
      <c r="B1635" s="72" t="s">
        <v>65</v>
      </c>
      <c r="C1635" s="45" t="s">
        <v>35</v>
      </c>
      <c r="D1635" s="45" t="s">
        <v>66</v>
      </c>
      <c r="E1635" s="45" t="s">
        <v>67</v>
      </c>
      <c r="F1635" s="45" t="s">
        <v>68</v>
      </c>
    </row>
    <row r="1636" spans="1:8" ht="38.25">
      <c r="A1636" s="56" t="s">
        <v>1040</v>
      </c>
      <c r="B1636" s="53" t="s">
        <v>1041</v>
      </c>
      <c r="C1636" s="56" t="s">
        <v>582</v>
      </c>
      <c r="D1636" s="56">
        <v>0.1</v>
      </c>
      <c r="E1636" s="48">
        <f>(1-'Entrada de Dados'!$B$5)*H1636</f>
        <v>8.2420799999999996</v>
      </c>
      <c r="F1636" s="48">
        <f>ROUND(E1636*D1636,2)</f>
        <v>0.82</v>
      </c>
      <c r="H1636" s="85">
        <v>9.24</v>
      </c>
    </row>
    <row r="1637" spans="1:8" ht="25.5">
      <c r="A1637" s="56" t="s">
        <v>580</v>
      </c>
      <c r="B1637" s="53" t="s">
        <v>581</v>
      </c>
      <c r="C1637" s="56" t="s">
        <v>582</v>
      </c>
      <c r="D1637" s="56">
        <v>0.2</v>
      </c>
      <c r="E1637" s="48">
        <f>(1-'Entrada de Dados'!$B$5)*H1637</f>
        <v>10.32044</v>
      </c>
      <c r="F1637" s="48">
        <f>ROUND(E1637*D1637,2)</f>
        <v>2.06</v>
      </c>
      <c r="H1637" s="85">
        <v>11.57</v>
      </c>
    </row>
    <row r="1638" spans="1:8">
      <c r="A1638" s="54">
        <v>122</v>
      </c>
      <c r="B1638" s="52" t="s">
        <v>328</v>
      </c>
      <c r="C1638" s="54" t="s">
        <v>91</v>
      </c>
      <c r="D1638" s="54" t="s">
        <v>296</v>
      </c>
      <c r="E1638" s="48">
        <f>(1-'Entrada de Dados'!$B$5)*H1638</f>
        <v>23.932359999999999</v>
      </c>
      <c r="F1638" s="48">
        <f>ROUND(E1638*D1638,2)</f>
        <v>0.12</v>
      </c>
      <c r="H1638" s="85">
        <v>26.83</v>
      </c>
    </row>
    <row r="1639" spans="1:8">
      <c r="A1639" s="56"/>
      <c r="B1639" s="53" t="e">
        <f>B1634</f>
        <v>#REF!</v>
      </c>
      <c r="C1639" s="56" t="s">
        <v>594</v>
      </c>
      <c r="D1639" s="56" t="s">
        <v>1145</v>
      </c>
      <c r="E1639" s="48">
        <f>(1-'Entrada de Dados'!$B$5)*H1639</f>
        <v>0.70468000000000008</v>
      </c>
      <c r="F1639" s="48">
        <f>ROUND(E1639*D1639,2)</f>
        <v>1.06</v>
      </c>
      <c r="H1639" s="85">
        <v>0.79</v>
      </c>
    </row>
    <row r="1640" spans="1:8">
      <c r="A1640" s="54">
        <v>20083</v>
      </c>
      <c r="B1640" s="52" t="s">
        <v>331</v>
      </c>
      <c r="C1640" s="54" t="s">
        <v>91</v>
      </c>
      <c r="D1640" s="54" t="s">
        <v>381</v>
      </c>
      <c r="E1640" s="48">
        <f>(1-'Entrada de Dados'!$B$5)*H1640</f>
        <v>28.347760000000001</v>
      </c>
      <c r="F1640" s="48">
        <f>ROUND(E1640*D1640,2)</f>
        <v>0.21</v>
      </c>
      <c r="H1640" s="85">
        <v>31.78</v>
      </c>
    </row>
    <row r="1641" spans="1:8">
      <c r="A1641" s="307" t="s">
        <v>69</v>
      </c>
      <c r="B1641" s="308"/>
      <c r="C1641" s="308"/>
      <c r="D1641" s="309"/>
      <c r="E1641" s="58"/>
      <c r="F1641" s="48">
        <f>SUM(F1636:F1637)</f>
        <v>2.88</v>
      </c>
    </row>
    <row r="1642" spans="1:8">
      <c r="A1642" s="304" t="s">
        <v>70</v>
      </c>
      <c r="B1642" s="305"/>
      <c r="C1642" s="305"/>
      <c r="D1642" s="306"/>
      <c r="E1642" s="58"/>
      <c r="F1642" s="48">
        <f>SUM(F1638:F1640)</f>
        <v>1.3900000000000001</v>
      </c>
      <c r="H1642" s="145">
        <f>H1643/D1639</f>
        <v>0.34666666666666696</v>
      </c>
    </row>
    <row r="1643" spans="1:8">
      <c r="A1643" s="304" t="s">
        <v>71</v>
      </c>
      <c r="B1643" s="305"/>
      <c r="C1643" s="305"/>
      <c r="D1643" s="306"/>
      <c r="E1643" s="58"/>
      <c r="F1643" s="48">
        <f>F1642+F1641</f>
        <v>4.2699999999999996</v>
      </c>
      <c r="G1643" s="130">
        <v>4.79</v>
      </c>
      <c r="H1643" s="145">
        <f>G1643-F1643</f>
        <v>0.52000000000000046</v>
      </c>
    </row>
    <row r="1646" spans="1:8">
      <c r="A1646" s="50"/>
      <c r="B1646" s="49" t="e">
        <f>#REF!</f>
        <v>#REF!</v>
      </c>
      <c r="C1646" s="50" t="s">
        <v>897</v>
      </c>
      <c r="D1646" s="51"/>
    </row>
    <row r="1647" spans="1:8">
      <c r="A1647" s="45" t="s">
        <v>64</v>
      </c>
      <c r="B1647" s="72" t="s">
        <v>65</v>
      </c>
      <c r="C1647" s="45" t="s">
        <v>35</v>
      </c>
      <c r="D1647" s="45" t="s">
        <v>66</v>
      </c>
      <c r="E1647" s="45" t="s">
        <v>67</v>
      </c>
      <c r="F1647" s="45" t="s">
        <v>68</v>
      </c>
    </row>
    <row r="1648" spans="1:8" ht="38.25">
      <c r="A1648" s="56" t="s">
        <v>1040</v>
      </c>
      <c r="B1648" s="53" t="s">
        <v>1041</v>
      </c>
      <c r="C1648" s="56" t="s">
        <v>582</v>
      </c>
      <c r="D1648" s="56" t="s">
        <v>1124</v>
      </c>
      <c r="E1648" s="48">
        <f>(1-'Entrada de Dados'!$B$5)*H1648</f>
        <v>8.2420799999999996</v>
      </c>
      <c r="F1648" s="48">
        <f>ROUND(E1648*D1648,2)</f>
        <v>4.95</v>
      </c>
      <c r="H1648" s="85">
        <v>9.24</v>
      </c>
    </row>
    <row r="1649" spans="1:8" ht="25.5">
      <c r="A1649" s="56" t="s">
        <v>580</v>
      </c>
      <c r="B1649" s="53" t="s">
        <v>581</v>
      </c>
      <c r="C1649" s="56" t="s">
        <v>582</v>
      </c>
      <c r="D1649" s="56" t="s">
        <v>1124</v>
      </c>
      <c r="E1649" s="48">
        <f>(1-'Entrada de Dados'!$B$5)*H1649</f>
        <v>10.32044</v>
      </c>
      <c r="F1649" s="48">
        <f>ROUND(E1649*D1649,2)</f>
        <v>6.19</v>
      </c>
      <c r="H1649" s="85">
        <v>11.57</v>
      </c>
    </row>
    <row r="1650" spans="1:8">
      <c r="A1650" s="54">
        <v>122</v>
      </c>
      <c r="B1650" s="52" t="s">
        <v>328</v>
      </c>
      <c r="C1650" s="54" t="s">
        <v>91</v>
      </c>
      <c r="D1650" s="54" t="s">
        <v>296</v>
      </c>
      <c r="E1650" s="48">
        <f>(1-'Entrada de Dados'!$B$5)*H1650</f>
        <v>23.932359999999999</v>
      </c>
      <c r="F1650" s="48">
        <f>ROUND(E1650*D1650,2)</f>
        <v>0.12</v>
      </c>
      <c r="H1650" s="85">
        <v>26.83</v>
      </c>
    </row>
    <row r="1651" spans="1:8">
      <c r="A1651" s="56"/>
      <c r="B1651" s="53" t="e">
        <f>B1646</f>
        <v>#REF!</v>
      </c>
      <c r="C1651" s="56" t="s">
        <v>594</v>
      </c>
      <c r="D1651" s="56" t="s">
        <v>1145</v>
      </c>
      <c r="E1651" s="48">
        <f>(1-'Entrada de Dados'!$B$5)*H1651</f>
        <v>0.31219999999999998</v>
      </c>
      <c r="F1651" s="48">
        <f>ROUND(E1651*D1651,2)</f>
        <v>0.47</v>
      </c>
      <c r="H1651" s="85">
        <v>0.35</v>
      </c>
    </row>
    <row r="1652" spans="1:8">
      <c r="A1652" s="54">
        <v>20083</v>
      </c>
      <c r="B1652" s="52" t="s">
        <v>331</v>
      </c>
      <c r="C1652" s="54" t="s">
        <v>91</v>
      </c>
      <c r="D1652" s="54" t="s">
        <v>381</v>
      </c>
      <c r="E1652" s="48">
        <f>(1-'Entrada de Dados'!$B$5)*H1652</f>
        <v>28.347760000000001</v>
      </c>
      <c r="F1652" s="48">
        <f>ROUND(E1652*D1652,2)</f>
        <v>0.21</v>
      </c>
      <c r="H1652" s="85">
        <v>31.78</v>
      </c>
    </row>
    <row r="1653" spans="1:8">
      <c r="A1653" s="307" t="s">
        <v>69</v>
      </c>
      <c r="B1653" s="308"/>
      <c r="C1653" s="308"/>
      <c r="D1653" s="309"/>
      <c r="E1653" s="58"/>
      <c r="F1653" s="48">
        <f>SUM(F1648:F1649)</f>
        <v>11.14</v>
      </c>
    </row>
    <row r="1654" spans="1:8">
      <c r="A1654" s="304" t="s">
        <v>70</v>
      </c>
      <c r="B1654" s="305"/>
      <c r="C1654" s="305"/>
      <c r="D1654" s="306"/>
      <c r="E1654" s="58"/>
      <c r="F1654" s="48">
        <f>SUM(F1650:F1652)</f>
        <v>0.79999999999999993</v>
      </c>
      <c r="H1654" s="145">
        <f>H1655/D1651</f>
        <v>0.95999999999999963</v>
      </c>
    </row>
    <row r="1655" spans="1:8">
      <c r="A1655" s="304" t="s">
        <v>71</v>
      </c>
      <c r="B1655" s="305"/>
      <c r="C1655" s="305"/>
      <c r="D1655" s="306"/>
      <c r="E1655" s="58"/>
      <c r="F1655" s="48">
        <f>F1654+F1653</f>
        <v>11.940000000000001</v>
      </c>
      <c r="G1655" s="130">
        <v>13.38</v>
      </c>
      <c r="H1655" s="145">
        <f>G1655-F1655</f>
        <v>1.4399999999999995</v>
      </c>
    </row>
    <row r="1658" spans="1:8">
      <c r="A1658" s="50"/>
      <c r="B1658" s="49" t="e">
        <f>#REF!</f>
        <v>#REF!</v>
      </c>
      <c r="C1658" s="50" t="s">
        <v>35</v>
      </c>
      <c r="D1658" s="51"/>
    </row>
    <row r="1659" spans="1:8">
      <c r="A1659" s="45" t="s">
        <v>64</v>
      </c>
      <c r="B1659" s="72" t="s">
        <v>65</v>
      </c>
      <c r="C1659" s="45" t="s">
        <v>35</v>
      </c>
      <c r="D1659" s="45" t="s">
        <v>66</v>
      </c>
      <c r="E1659" s="45" t="s">
        <v>67</v>
      </c>
      <c r="F1659" s="45" t="s">
        <v>68</v>
      </c>
    </row>
    <row r="1660" spans="1:8" ht="38.25">
      <c r="A1660" s="56" t="s">
        <v>1040</v>
      </c>
      <c r="B1660" s="53" t="s">
        <v>1041</v>
      </c>
      <c r="C1660" s="56" t="s">
        <v>582</v>
      </c>
      <c r="D1660" s="56">
        <v>5.0000000000000001E-3</v>
      </c>
      <c r="E1660" s="48">
        <f>(1-'Entrada de Dados'!$B$5)*H1660</f>
        <v>8.2420799999999996</v>
      </c>
      <c r="F1660" s="48">
        <f>ROUND(E1660*D1660,2)</f>
        <v>0.04</v>
      </c>
      <c r="H1660" s="85">
        <v>9.24</v>
      </c>
    </row>
    <row r="1661" spans="1:8" ht="25.5">
      <c r="A1661" s="56" t="s">
        <v>580</v>
      </c>
      <c r="B1661" s="53" t="s">
        <v>581</v>
      </c>
      <c r="C1661" s="56" t="s">
        <v>582</v>
      </c>
      <c r="D1661" s="56">
        <v>5.0000000000000001E-3</v>
      </c>
      <c r="E1661" s="48">
        <f>(1-'Entrada de Dados'!$B$5)*H1661</f>
        <v>10.32044</v>
      </c>
      <c r="F1661" s="48">
        <f>ROUND(E1661*D1661,2)</f>
        <v>0.05</v>
      </c>
      <c r="H1661" s="85">
        <v>11.57</v>
      </c>
    </row>
    <row r="1662" spans="1:8">
      <c r="A1662" s="54">
        <v>122</v>
      </c>
      <c r="B1662" s="52" t="s">
        <v>328</v>
      </c>
      <c r="C1662" s="54" t="s">
        <v>91</v>
      </c>
      <c r="D1662" s="54" t="s">
        <v>296</v>
      </c>
      <c r="E1662" s="48">
        <f>(1-'Entrada de Dados'!$B$5)*H1662</f>
        <v>23.932359999999999</v>
      </c>
      <c r="F1662" s="48">
        <f>ROUND(E1662*D1662,2)</f>
        <v>0.12</v>
      </c>
      <c r="H1662" s="85">
        <v>26.83</v>
      </c>
    </row>
    <row r="1663" spans="1:8">
      <c r="A1663" s="56"/>
      <c r="B1663" s="53" t="e">
        <f>B1658</f>
        <v>#REF!</v>
      </c>
      <c r="C1663" s="56" t="s">
        <v>594</v>
      </c>
      <c r="D1663" s="56">
        <v>1</v>
      </c>
      <c r="E1663" s="48">
        <f>(1-'Entrada de Dados'!$B$5)*H1663</f>
        <v>0.16947999999999999</v>
      </c>
      <c r="F1663" s="48">
        <f>ROUND(E1663*D1663,2)</f>
        <v>0.17</v>
      </c>
      <c r="H1663" s="85">
        <v>0.19</v>
      </c>
    </row>
    <row r="1664" spans="1:8">
      <c r="A1664" s="54">
        <v>20083</v>
      </c>
      <c r="B1664" s="52" t="s">
        <v>331</v>
      </c>
      <c r="C1664" s="54" t="s">
        <v>91</v>
      </c>
      <c r="D1664" s="54" t="s">
        <v>381</v>
      </c>
      <c r="E1664" s="48">
        <f>(1-'Entrada de Dados'!$B$5)*H1664</f>
        <v>28.347760000000001</v>
      </c>
      <c r="F1664" s="48">
        <f>ROUND(E1664*D1664,2)</f>
        <v>0.21</v>
      </c>
      <c r="H1664" s="85">
        <v>31.78</v>
      </c>
    </row>
    <row r="1665" spans="1:8">
      <c r="A1665" s="307" t="s">
        <v>69</v>
      </c>
      <c r="B1665" s="308"/>
      <c r="C1665" s="308"/>
      <c r="D1665" s="309"/>
      <c r="E1665" s="58"/>
      <c r="F1665" s="48">
        <f>SUM(F1660:F1661)</f>
        <v>0.09</v>
      </c>
    </row>
    <row r="1666" spans="1:8">
      <c r="A1666" s="304" t="s">
        <v>70</v>
      </c>
      <c r="B1666" s="305"/>
      <c r="C1666" s="305"/>
      <c r="D1666" s="306"/>
      <c r="E1666" s="58"/>
      <c r="F1666" s="48">
        <f>SUM(F1662:F1664)</f>
        <v>0.5</v>
      </c>
      <c r="H1666" s="145">
        <f>H1667/D1663</f>
        <v>8.0000000000000071E-2</v>
      </c>
    </row>
    <row r="1667" spans="1:8">
      <c r="A1667" s="304" t="s">
        <v>71</v>
      </c>
      <c r="B1667" s="305"/>
      <c r="C1667" s="305"/>
      <c r="D1667" s="306"/>
      <c r="E1667" s="58"/>
      <c r="F1667" s="48">
        <f>F1666+F1665</f>
        <v>0.59</v>
      </c>
      <c r="G1667" s="130">
        <v>0.67</v>
      </c>
      <c r="H1667" s="145">
        <f>G1667-F1667</f>
        <v>8.0000000000000071E-2</v>
      </c>
    </row>
    <row r="1670" spans="1:8" ht="25.5">
      <c r="A1670" s="50" t="s">
        <v>1156</v>
      </c>
      <c r="B1670" s="49" t="s">
        <v>1157</v>
      </c>
      <c r="C1670" s="50" t="s">
        <v>897</v>
      </c>
      <c r="D1670" s="51"/>
    </row>
    <row r="1671" spans="1:8">
      <c r="A1671" s="45" t="s">
        <v>64</v>
      </c>
      <c r="B1671" s="72" t="s">
        <v>65</v>
      </c>
      <c r="C1671" s="45" t="s">
        <v>35</v>
      </c>
      <c r="D1671" s="45" t="s">
        <v>66</v>
      </c>
      <c r="E1671" s="45" t="s">
        <v>67</v>
      </c>
      <c r="F1671" s="45" t="s">
        <v>68</v>
      </c>
    </row>
    <row r="1672" spans="1:8" ht="38.25">
      <c r="A1672" s="56" t="s">
        <v>1040</v>
      </c>
      <c r="B1672" s="53" t="s">
        <v>1041</v>
      </c>
      <c r="C1672" s="56" t="s">
        <v>582</v>
      </c>
      <c r="D1672" s="56" t="s">
        <v>1158</v>
      </c>
      <c r="E1672" s="48">
        <f>(1-'Entrada de Dados'!$B$5)*H1672</f>
        <v>8.2420799999999996</v>
      </c>
      <c r="F1672" s="48">
        <f>ROUND(E1672*D1672,2)</f>
        <v>8.98</v>
      </c>
      <c r="H1672" s="85">
        <v>9.24</v>
      </c>
    </row>
    <row r="1673" spans="1:8" ht="25.5">
      <c r="A1673" s="56" t="s">
        <v>580</v>
      </c>
      <c r="B1673" s="53" t="s">
        <v>581</v>
      </c>
      <c r="C1673" s="56" t="s">
        <v>582</v>
      </c>
      <c r="D1673" s="56" t="s">
        <v>1158</v>
      </c>
      <c r="E1673" s="48">
        <f>(1-'Entrada de Dados'!$B$5)*H1673</f>
        <v>10.32044</v>
      </c>
      <c r="F1673" s="48">
        <f>ROUND(E1673*D1673,2)</f>
        <v>11.25</v>
      </c>
      <c r="H1673" s="85">
        <v>11.57</v>
      </c>
    </row>
    <row r="1674" spans="1:8">
      <c r="A1674" s="54">
        <v>122</v>
      </c>
      <c r="B1674" s="52" t="s">
        <v>328</v>
      </c>
      <c r="C1674" s="54" t="s">
        <v>91</v>
      </c>
      <c r="D1674" s="54" t="s">
        <v>385</v>
      </c>
      <c r="E1674" s="48">
        <f>(1-'Entrada de Dados'!$B$5)*H1674</f>
        <v>23.932359999999999</v>
      </c>
      <c r="F1674" s="48">
        <f>ROUND(E1674*D1674,2)</f>
        <v>0.2</v>
      </c>
      <c r="H1674" s="85">
        <v>26.83</v>
      </c>
    </row>
    <row r="1675" spans="1:8">
      <c r="A1675" s="56" t="s">
        <v>1159</v>
      </c>
      <c r="B1675" s="53" t="s">
        <v>1160</v>
      </c>
      <c r="C1675" s="56" t="s">
        <v>594</v>
      </c>
      <c r="D1675" s="56" t="s">
        <v>1161</v>
      </c>
      <c r="E1675" s="48">
        <f>(1-'Entrada de Dados'!$B$5)*H1675</f>
        <v>7.925076923076924</v>
      </c>
      <c r="F1675" s="48">
        <f>ROUND(E1675*D1675,2)</f>
        <v>10.3</v>
      </c>
      <c r="H1675" s="85">
        <v>8.884615384615385</v>
      </c>
    </row>
    <row r="1676" spans="1:8">
      <c r="A1676" s="54">
        <v>20083</v>
      </c>
      <c r="B1676" s="52" t="s">
        <v>331</v>
      </c>
      <c r="C1676" s="54" t="s">
        <v>91</v>
      </c>
      <c r="D1676" s="54" t="s">
        <v>386</v>
      </c>
      <c r="E1676" s="48">
        <f>(1-'Entrada de Dados'!$B$5)*H1676</f>
        <v>28.347760000000001</v>
      </c>
      <c r="F1676" s="48">
        <f>ROUND(E1676*D1676,2)</f>
        <v>0.37</v>
      </c>
      <c r="H1676" s="85">
        <v>31.78</v>
      </c>
    </row>
    <row r="1677" spans="1:8">
      <c r="A1677" s="307" t="s">
        <v>69</v>
      </c>
      <c r="B1677" s="308"/>
      <c r="C1677" s="308"/>
      <c r="D1677" s="309"/>
      <c r="E1677" s="58"/>
      <c r="F1677" s="48">
        <f>SUM(F1672:F1673)</f>
        <v>20.23</v>
      </c>
    </row>
    <row r="1678" spans="1:8">
      <c r="A1678" s="304" t="s">
        <v>70</v>
      </c>
      <c r="B1678" s="305"/>
      <c r="C1678" s="305"/>
      <c r="D1678" s="306"/>
      <c r="E1678" s="58"/>
      <c r="F1678" s="48">
        <f>SUM(F1674:F1676)</f>
        <v>10.87</v>
      </c>
      <c r="H1678" s="145">
        <f>H1679/D1675</f>
        <v>2.8923076923076905</v>
      </c>
    </row>
    <row r="1679" spans="1:8">
      <c r="A1679" s="304" t="s">
        <v>71</v>
      </c>
      <c r="B1679" s="305"/>
      <c r="C1679" s="305"/>
      <c r="D1679" s="306"/>
      <c r="E1679" s="58"/>
      <c r="F1679" s="48">
        <f>F1678+F1677</f>
        <v>31.1</v>
      </c>
      <c r="G1679" s="136">
        <v>34.86</v>
      </c>
      <c r="H1679" s="145">
        <f>G1679-F1679</f>
        <v>3.759999999999998</v>
      </c>
    </row>
    <row r="1682" spans="1:8" ht="25.5">
      <c r="A1682" s="50" t="s">
        <v>1162</v>
      </c>
      <c r="B1682" s="49" t="s">
        <v>1163</v>
      </c>
      <c r="C1682" s="50" t="s">
        <v>897</v>
      </c>
      <c r="D1682" s="51"/>
    </row>
    <row r="1683" spans="1:8">
      <c r="A1683" s="45" t="s">
        <v>64</v>
      </c>
      <c r="B1683" s="72" t="s">
        <v>65</v>
      </c>
      <c r="C1683" s="45" t="s">
        <v>35</v>
      </c>
      <c r="D1683" s="45" t="s">
        <v>66</v>
      </c>
      <c r="E1683" s="45" t="s">
        <v>67</v>
      </c>
      <c r="F1683" s="45" t="s">
        <v>68</v>
      </c>
    </row>
    <row r="1684" spans="1:8" ht="38.25">
      <c r="A1684" s="56" t="s">
        <v>1040</v>
      </c>
      <c r="B1684" s="53" t="s">
        <v>1041</v>
      </c>
      <c r="C1684" s="56" t="s">
        <v>582</v>
      </c>
      <c r="D1684" s="56" t="s">
        <v>1164</v>
      </c>
      <c r="E1684" s="48">
        <f>(1-'Entrada de Dados'!$B$5)*H1684</f>
        <v>8.2420799999999996</v>
      </c>
      <c r="F1684" s="48">
        <f>ROUND(E1684*D1684,2)</f>
        <v>3.3</v>
      </c>
      <c r="H1684" s="85">
        <v>9.24</v>
      </c>
    </row>
    <row r="1685" spans="1:8" ht="25.5">
      <c r="A1685" s="56" t="s">
        <v>580</v>
      </c>
      <c r="B1685" s="53" t="s">
        <v>581</v>
      </c>
      <c r="C1685" s="56" t="s">
        <v>582</v>
      </c>
      <c r="D1685" s="56" t="s">
        <v>1164</v>
      </c>
      <c r="E1685" s="48">
        <f>(1-'Entrada de Dados'!$B$5)*H1685</f>
        <v>10.32044</v>
      </c>
      <c r="F1685" s="48">
        <f>ROUND(E1685*D1685,2)</f>
        <v>4.13</v>
      </c>
      <c r="H1685" s="85">
        <v>11.57</v>
      </c>
    </row>
    <row r="1686" spans="1:8">
      <c r="A1686" s="54">
        <v>122</v>
      </c>
      <c r="B1686" s="52" t="s">
        <v>328</v>
      </c>
      <c r="C1686" s="54" t="s">
        <v>91</v>
      </c>
      <c r="D1686" s="54" t="s">
        <v>387</v>
      </c>
      <c r="E1686" s="48">
        <f>(1-'Entrada de Dados'!$B$5)*H1686</f>
        <v>23.932359999999999</v>
      </c>
      <c r="F1686" s="48">
        <f>ROUND(E1686*D1686,2)</f>
        <v>0.02</v>
      </c>
      <c r="H1686" s="85">
        <v>26.83</v>
      </c>
    </row>
    <row r="1687" spans="1:8">
      <c r="A1687" s="54">
        <v>9868</v>
      </c>
      <c r="B1687" s="52" t="s">
        <v>107</v>
      </c>
      <c r="C1687" s="54" t="s">
        <v>34</v>
      </c>
      <c r="D1687" s="54" t="s">
        <v>237</v>
      </c>
      <c r="E1687" s="48">
        <f>(1-'Entrada de Dados'!$B$5)*H1687</f>
        <v>2.1909749999999999</v>
      </c>
      <c r="F1687" s="48">
        <f>ROUND(E1687*D1687,2)</f>
        <v>3.51</v>
      </c>
      <c r="H1687" s="85">
        <v>2.4562499999999998</v>
      </c>
    </row>
    <row r="1688" spans="1:8">
      <c r="A1688" s="54">
        <v>20083</v>
      </c>
      <c r="B1688" s="52" t="s">
        <v>331</v>
      </c>
      <c r="C1688" s="54" t="s">
        <v>91</v>
      </c>
      <c r="D1688" s="54" t="s">
        <v>388</v>
      </c>
      <c r="E1688" s="48">
        <f>(1-'Entrada de Dados'!$B$5)*H1688</f>
        <v>28.347760000000001</v>
      </c>
      <c r="F1688" s="48">
        <f>ROUND(E1688*D1688,2)</f>
        <v>0.01</v>
      </c>
      <c r="H1688" s="85">
        <v>31.78</v>
      </c>
    </row>
    <row r="1689" spans="1:8">
      <c r="A1689" s="307" t="s">
        <v>69</v>
      </c>
      <c r="B1689" s="308"/>
      <c r="C1689" s="308"/>
      <c r="D1689" s="309"/>
      <c r="E1689" s="58"/>
      <c r="F1689" s="48">
        <f>SUM(F1684:F1685)</f>
        <v>7.43</v>
      </c>
    </row>
    <row r="1690" spans="1:8">
      <c r="A1690" s="304" t="s">
        <v>70</v>
      </c>
      <c r="B1690" s="305"/>
      <c r="C1690" s="305"/>
      <c r="D1690" s="306"/>
      <c r="E1690" s="58"/>
      <c r="F1690" s="48">
        <f>SUM(F1686:F1688)</f>
        <v>3.5399999999999996</v>
      </c>
      <c r="H1690" s="145">
        <f>H1691/D1687</f>
        <v>0.82500000000000018</v>
      </c>
    </row>
    <row r="1691" spans="1:8">
      <c r="A1691" s="304" t="s">
        <v>71</v>
      </c>
      <c r="B1691" s="305"/>
      <c r="C1691" s="305"/>
      <c r="D1691" s="306"/>
      <c r="E1691" s="58"/>
      <c r="F1691" s="48">
        <f>F1690+F1689</f>
        <v>10.969999999999999</v>
      </c>
      <c r="G1691" s="136">
        <v>12.29</v>
      </c>
      <c r="H1691" s="145">
        <f>G1691-F1691</f>
        <v>1.3200000000000003</v>
      </c>
    </row>
    <row r="1694" spans="1:8">
      <c r="A1694" s="50"/>
      <c r="B1694" s="49" t="e">
        <f>#REF!</f>
        <v>#REF!</v>
      </c>
      <c r="C1694" s="50" t="s">
        <v>897</v>
      </c>
      <c r="D1694" s="51"/>
    </row>
    <row r="1695" spans="1:8">
      <c r="A1695" s="45" t="s">
        <v>64</v>
      </c>
      <c r="B1695" s="72" t="s">
        <v>65</v>
      </c>
      <c r="C1695" s="45" t="s">
        <v>35</v>
      </c>
      <c r="D1695" s="45" t="s">
        <v>66</v>
      </c>
      <c r="E1695" s="45" t="s">
        <v>67</v>
      </c>
      <c r="F1695" s="45" t="s">
        <v>68</v>
      </c>
    </row>
    <row r="1696" spans="1:8" ht="38.25">
      <c r="A1696" s="56" t="s">
        <v>1040</v>
      </c>
      <c r="B1696" s="53" t="s">
        <v>1041</v>
      </c>
      <c r="C1696" s="56" t="s">
        <v>582</v>
      </c>
      <c r="D1696" s="56">
        <v>3.5</v>
      </c>
      <c r="E1696" s="48">
        <f>(1-'Entrada de Dados'!$B$5)*H1696</f>
        <v>8.2420799999999996</v>
      </c>
      <c r="F1696" s="48">
        <f>ROUND(E1696*D1696,2)</f>
        <v>28.85</v>
      </c>
      <c r="H1696" s="85">
        <v>9.24</v>
      </c>
    </row>
    <row r="1697" spans="1:8" ht="25.5">
      <c r="A1697" s="56" t="s">
        <v>580</v>
      </c>
      <c r="B1697" s="53" t="s">
        <v>581</v>
      </c>
      <c r="C1697" s="56" t="s">
        <v>582</v>
      </c>
      <c r="D1697" s="56">
        <v>3.5</v>
      </c>
      <c r="E1697" s="48">
        <f>(1-'Entrada de Dados'!$B$5)*H1697</f>
        <v>10.32044</v>
      </c>
      <c r="F1697" s="48">
        <f>ROUND(E1697*D1697,2)</f>
        <v>36.119999999999997</v>
      </c>
      <c r="H1697" s="85">
        <v>11.57</v>
      </c>
    </row>
    <row r="1698" spans="1:8">
      <c r="A1698" s="54">
        <v>122</v>
      </c>
      <c r="B1698" s="52" t="s">
        <v>328</v>
      </c>
      <c r="C1698" s="54" t="s">
        <v>91</v>
      </c>
      <c r="D1698" s="54" t="s">
        <v>387</v>
      </c>
      <c r="E1698" s="48">
        <f>(1-'Entrada de Dados'!$B$5)*H1698</f>
        <v>23.932359999999999</v>
      </c>
      <c r="F1698" s="48">
        <f>ROUND(E1698*D1698,2)</f>
        <v>0.02</v>
      </c>
      <c r="H1698" s="85">
        <v>26.83</v>
      </c>
    </row>
    <row r="1699" spans="1:8">
      <c r="A1699" s="54"/>
      <c r="B1699" s="53" t="e">
        <f>B1694</f>
        <v>#REF!</v>
      </c>
      <c r="C1699" s="54" t="s">
        <v>91</v>
      </c>
      <c r="D1699" s="54">
        <v>1</v>
      </c>
      <c r="E1699" s="48">
        <f>(1-'Entrada de Dados'!$B$5)*H1699</f>
        <v>229.35996</v>
      </c>
      <c r="F1699" s="48">
        <f>ROUND(E1699*D1699,2)</f>
        <v>229.36</v>
      </c>
      <c r="H1699" s="85">
        <v>257.13</v>
      </c>
    </row>
    <row r="1700" spans="1:8">
      <c r="A1700" s="54">
        <v>20083</v>
      </c>
      <c r="B1700" s="52" t="s">
        <v>331</v>
      </c>
      <c r="C1700" s="54" t="s">
        <v>91</v>
      </c>
      <c r="D1700" s="54" t="s">
        <v>388</v>
      </c>
      <c r="E1700" s="48">
        <f>(1-'Entrada de Dados'!$B$5)*H1700</f>
        <v>28.347760000000001</v>
      </c>
      <c r="F1700" s="48">
        <f>ROUND(E1700*D1700,2)</f>
        <v>0.01</v>
      </c>
      <c r="H1700" s="85">
        <v>31.78</v>
      </c>
    </row>
    <row r="1701" spans="1:8">
      <c r="A1701" s="307" t="s">
        <v>69</v>
      </c>
      <c r="B1701" s="308"/>
      <c r="C1701" s="308"/>
      <c r="D1701" s="309"/>
      <c r="E1701" s="58"/>
      <c r="F1701" s="48">
        <f>SUM(F1696:F1697)</f>
        <v>64.97</v>
      </c>
    </row>
    <row r="1702" spans="1:8">
      <c r="A1702" s="304" t="s">
        <v>70</v>
      </c>
      <c r="B1702" s="305"/>
      <c r="C1702" s="305"/>
      <c r="D1702" s="306"/>
      <c r="E1702" s="58"/>
      <c r="F1702" s="48">
        <f>SUM(F1698:F1700)</f>
        <v>229.39000000000001</v>
      </c>
      <c r="H1702" s="145">
        <f>H1703/D1699</f>
        <v>35.639999999999986</v>
      </c>
    </row>
    <row r="1703" spans="1:8">
      <c r="A1703" s="304" t="s">
        <v>71</v>
      </c>
      <c r="B1703" s="305"/>
      <c r="C1703" s="305"/>
      <c r="D1703" s="306"/>
      <c r="E1703" s="58"/>
      <c r="F1703" s="48">
        <f>F1702+F1701</f>
        <v>294.36</v>
      </c>
      <c r="G1703" s="136">
        <v>330</v>
      </c>
      <c r="H1703" s="145">
        <f>G1703-F1703</f>
        <v>35.639999999999986</v>
      </c>
    </row>
    <row r="1706" spans="1:8">
      <c r="A1706" s="50"/>
      <c r="B1706" s="49" t="e">
        <f>#REF!</f>
        <v>#REF!</v>
      </c>
      <c r="C1706" s="50" t="s">
        <v>897</v>
      </c>
      <c r="D1706" s="51"/>
    </row>
    <row r="1707" spans="1:8">
      <c r="A1707" s="45" t="s">
        <v>64</v>
      </c>
      <c r="B1707" s="72" t="s">
        <v>65</v>
      </c>
      <c r="C1707" s="45" t="s">
        <v>35</v>
      </c>
      <c r="D1707" s="45" t="s">
        <v>66</v>
      </c>
      <c r="E1707" s="45" t="s">
        <v>67</v>
      </c>
      <c r="F1707" s="45" t="s">
        <v>68</v>
      </c>
    </row>
    <row r="1708" spans="1:8" ht="38.25">
      <c r="A1708" s="56" t="s">
        <v>1040</v>
      </c>
      <c r="B1708" s="53" t="s">
        <v>1041</v>
      </c>
      <c r="C1708" s="56" t="s">
        <v>582</v>
      </c>
      <c r="D1708" s="56">
        <v>12</v>
      </c>
      <c r="E1708" s="48">
        <f>(1-'Entrada de Dados'!$B$5)*H1708</f>
        <v>8.2420799999999996</v>
      </c>
      <c r="F1708" s="48">
        <f>ROUND(E1708*D1708,2)</f>
        <v>98.9</v>
      </c>
      <c r="H1708" s="85">
        <v>9.24</v>
      </c>
    </row>
    <row r="1709" spans="1:8" ht="25.5">
      <c r="A1709" s="56" t="s">
        <v>580</v>
      </c>
      <c r="B1709" s="53" t="s">
        <v>581</v>
      </c>
      <c r="C1709" s="56" t="s">
        <v>582</v>
      </c>
      <c r="D1709" s="56">
        <v>12</v>
      </c>
      <c r="E1709" s="48">
        <f>(1-'Entrada de Dados'!$B$5)*H1709</f>
        <v>10.32044</v>
      </c>
      <c r="F1709" s="48">
        <f>ROUND(E1709*D1709,2)</f>
        <v>123.85</v>
      </c>
      <c r="H1709" s="85">
        <v>11.57</v>
      </c>
    </row>
    <row r="1710" spans="1:8">
      <c r="A1710" s="54"/>
      <c r="B1710" s="53" t="e">
        <f>B1706</f>
        <v>#REF!</v>
      </c>
      <c r="C1710" s="54" t="s">
        <v>91</v>
      </c>
      <c r="D1710" s="54">
        <v>1</v>
      </c>
      <c r="E1710" s="48">
        <f>(1-'Entrada de Dados'!$B$5)*H1710</f>
        <v>1784.5708800000002</v>
      </c>
      <c r="F1710" s="48">
        <f>ROUND(E1710*D1710,2)</f>
        <v>1784.57</v>
      </c>
      <c r="H1710" s="174">
        <v>2000.64</v>
      </c>
    </row>
    <row r="1711" spans="1:8">
      <c r="A1711" s="307" t="s">
        <v>69</v>
      </c>
      <c r="B1711" s="308"/>
      <c r="C1711" s="308"/>
      <c r="D1711" s="309"/>
      <c r="E1711" s="58"/>
      <c r="F1711" s="48">
        <f>SUM(F1708:F1709)</f>
        <v>222.75</v>
      </c>
    </row>
    <row r="1712" spans="1:8">
      <c r="A1712" s="304" t="s">
        <v>70</v>
      </c>
      <c r="B1712" s="305"/>
      <c r="C1712" s="305"/>
      <c r="D1712" s="306"/>
      <c r="E1712" s="58"/>
      <c r="F1712" s="48">
        <f>SUM(F1710:F1710)</f>
        <v>1784.57</v>
      </c>
      <c r="H1712" s="145">
        <f>H1713/D1710</f>
        <v>243.04000000000019</v>
      </c>
    </row>
    <row r="1713" spans="1:8">
      <c r="A1713" s="304" t="s">
        <v>71</v>
      </c>
      <c r="B1713" s="305"/>
      <c r="C1713" s="305"/>
      <c r="D1713" s="306"/>
      <c r="E1713" s="58"/>
      <c r="F1713" s="48">
        <f>F1712+F1711</f>
        <v>2007.32</v>
      </c>
      <c r="G1713" s="130">
        <v>2250.36</v>
      </c>
      <c r="H1713" s="145">
        <f>G1713-F1713</f>
        <v>243.04000000000019</v>
      </c>
    </row>
    <row r="1716" spans="1:8">
      <c r="A1716" s="151">
        <v>79489</v>
      </c>
      <c r="B1716" s="71" t="s">
        <v>389</v>
      </c>
      <c r="C1716" s="151" t="s">
        <v>80</v>
      </c>
      <c r="D1716" s="51"/>
    </row>
    <row r="1717" spans="1:8">
      <c r="A1717" s="45" t="s">
        <v>64</v>
      </c>
      <c r="B1717" s="72" t="s">
        <v>65</v>
      </c>
      <c r="C1717" s="45" t="s">
        <v>35</v>
      </c>
      <c r="D1717" s="45" t="s">
        <v>66</v>
      </c>
      <c r="E1717" s="45" t="s">
        <v>67</v>
      </c>
      <c r="F1717" s="45" t="s">
        <v>68</v>
      </c>
    </row>
    <row r="1718" spans="1:8">
      <c r="A1718" s="54">
        <v>88316</v>
      </c>
      <c r="B1718" s="52" t="s">
        <v>61</v>
      </c>
      <c r="C1718" s="54" t="s">
        <v>62</v>
      </c>
      <c r="D1718" s="54">
        <v>0.44900000000000001</v>
      </c>
      <c r="E1718" s="48">
        <f>(1-'Entrada de Dados'!$B$5)*H1718</f>
        <v>8.1796400000000009</v>
      </c>
      <c r="F1718" s="48">
        <f>ROUND(E1718*D1718,2)</f>
        <v>3.67</v>
      </c>
      <c r="H1718" s="85">
        <v>9.17</v>
      </c>
    </row>
    <row r="1719" spans="1:8">
      <c r="A1719" s="307" t="s">
        <v>69</v>
      </c>
      <c r="B1719" s="308"/>
      <c r="C1719" s="308"/>
      <c r="D1719" s="309"/>
      <c r="E1719" s="58"/>
      <c r="F1719" s="48">
        <f>SUM(F1717:F1718)</f>
        <v>3.67</v>
      </c>
    </row>
    <row r="1720" spans="1:8">
      <c r="A1720" s="304" t="s">
        <v>70</v>
      </c>
      <c r="B1720" s="305"/>
      <c r="C1720" s="305"/>
      <c r="D1720" s="306"/>
      <c r="E1720" s="58"/>
      <c r="F1720" s="48">
        <f>F1716</f>
        <v>0</v>
      </c>
    </row>
    <row r="1721" spans="1:8">
      <c r="A1721" s="304" t="s">
        <v>71</v>
      </c>
      <c r="B1721" s="305"/>
      <c r="C1721" s="305"/>
      <c r="D1721" s="306"/>
      <c r="E1721" s="58"/>
      <c r="F1721" s="48">
        <f>F1720+F1719</f>
        <v>3.67</v>
      </c>
      <c r="G1721" s="130">
        <v>4.12</v>
      </c>
    </row>
    <row r="1724" spans="1:8" ht="38.25">
      <c r="A1724" s="50" t="s">
        <v>828</v>
      </c>
      <c r="B1724" s="49" t="s">
        <v>829</v>
      </c>
      <c r="C1724" s="50" t="s">
        <v>602</v>
      </c>
      <c r="D1724" s="51"/>
    </row>
    <row r="1725" spans="1:8">
      <c r="A1725" s="45" t="s">
        <v>64</v>
      </c>
      <c r="B1725" s="44" t="s">
        <v>65</v>
      </c>
      <c r="C1725" s="45" t="s">
        <v>35</v>
      </c>
      <c r="D1725" s="45" t="s">
        <v>66</v>
      </c>
      <c r="E1725" s="46" t="s">
        <v>67</v>
      </c>
      <c r="F1725" s="45" t="s">
        <v>68</v>
      </c>
      <c r="H1725" s="82" t="s">
        <v>67</v>
      </c>
    </row>
    <row r="1726" spans="1:8">
      <c r="A1726" s="54">
        <v>88316</v>
      </c>
      <c r="B1726" s="52" t="s">
        <v>61</v>
      </c>
      <c r="C1726" s="54" t="s">
        <v>62</v>
      </c>
      <c r="D1726" s="54">
        <v>2.4009999999999998</v>
      </c>
      <c r="E1726" s="48">
        <f>(1-'Entrada de Dados'!$B$5)*H1726</f>
        <v>8.1796400000000009</v>
      </c>
      <c r="F1726" s="48">
        <f>ROUND(E1726*D1726,2)</f>
        <v>19.64</v>
      </c>
      <c r="H1726" s="85">
        <v>9.17</v>
      </c>
    </row>
    <row r="1727" spans="1:8">
      <c r="A1727" s="318" t="s">
        <v>69</v>
      </c>
      <c r="B1727" s="308"/>
      <c r="C1727" s="308"/>
      <c r="D1727" s="309"/>
      <c r="E1727" s="48"/>
      <c r="F1727" s="48">
        <f>F1726</f>
        <v>19.64</v>
      </c>
      <c r="H1727" s="84"/>
    </row>
    <row r="1728" spans="1:8">
      <c r="A1728" s="304" t="s">
        <v>70</v>
      </c>
      <c r="B1728" s="305"/>
      <c r="C1728" s="305"/>
      <c r="D1728" s="306"/>
      <c r="E1728" s="48"/>
      <c r="F1728" s="48">
        <v>0</v>
      </c>
      <c r="H1728" s="84"/>
    </row>
    <row r="1729" spans="1:8">
      <c r="A1729" s="304" t="s">
        <v>71</v>
      </c>
      <c r="B1729" s="305"/>
      <c r="C1729" s="305"/>
      <c r="D1729" s="306"/>
      <c r="E1729" s="48"/>
      <c r="F1729" s="48">
        <f>F1728+F1727</f>
        <v>19.64</v>
      </c>
      <c r="G1729" s="128">
        <v>22.02</v>
      </c>
      <c r="H1729" s="84"/>
    </row>
    <row r="1732" spans="1:8" ht="38.25">
      <c r="A1732" s="50" t="s">
        <v>828</v>
      </c>
      <c r="B1732" s="49" t="s">
        <v>829</v>
      </c>
      <c r="C1732" s="50" t="s">
        <v>602</v>
      </c>
      <c r="D1732" s="51"/>
    </row>
    <row r="1733" spans="1:8">
      <c r="A1733" s="45" t="s">
        <v>64</v>
      </c>
      <c r="B1733" s="44" t="s">
        <v>65</v>
      </c>
      <c r="C1733" s="45" t="s">
        <v>35</v>
      </c>
      <c r="D1733" s="45" t="s">
        <v>66</v>
      </c>
      <c r="E1733" s="46" t="s">
        <v>67</v>
      </c>
      <c r="F1733" s="45" t="s">
        <v>68</v>
      </c>
      <c r="H1733" s="82" t="s">
        <v>67</v>
      </c>
    </row>
    <row r="1734" spans="1:8">
      <c r="A1734" s="54">
        <v>88316</v>
      </c>
      <c r="B1734" s="52" t="s">
        <v>61</v>
      </c>
      <c r="C1734" s="54" t="s">
        <v>62</v>
      </c>
      <c r="D1734" s="54">
        <v>2.4009999999999998</v>
      </c>
      <c r="E1734" s="48">
        <f>(1-'Entrada de Dados'!$B$5)*H1734</f>
        <v>8.1796400000000009</v>
      </c>
      <c r="F1734" s="48">
        <f>ROUND(E1734*D1734,2)</f>
        <v>19.64</v>
      </c>
      <c r="H1734" s="85">
        <v>9.17</v>
      </c>
    </row>
    <row r="1735" spans="1:8">
      <c r="A1735" s="318" t="s">
        <v>69</v>
      </c>
      <c r="B1735" s="308"/>
      <c r="C1735" s="308"/>
      <c r="D1735" s="309"/>
      <c r="E1735" s="48"/>
      <c r="F1735" s="48">
        <f>F1734</f>
        <v>19.64</v>
      </c>
      <c r="H1735" s="84"/>
    </row>
    <row r="1736" spans="1:8">
      <c r="A1736" s="304" t="s">
        <v>70</v>
      </c>
      <c r="B1736" s="305"/>
      <c r="C1736" s="305"/>
      <c r="D1736" s="306"/>
      <c r="E1736" s="48"/>
      <c r="F1736" s="48">
        <v>0</v>
      </c>
      <c r="H1736" s="84"/>
    </row>
    <row r="1737" spans="1:8">
      <c r="A1737" s="304" t="s">
        <v>71</v>
      </c>
      <c r="B1737" s="305"/>
      <c r="C1737" s="305"/>
      <c r="D1737" s="306"/>
      <c r="E1737" s="48"/>
      <c r="F1737" s="48">
        <f>F1736+F1735</f>
        <v>19.64</v>
      </c>
      <c r="G1737" s="128">
        <v>22.02</v>
      </c>
      <c r="H1737" s="84"/>
    </row>
    <row r="1739" spans="1:8" ht="13.5" thickBot="1"/>
    <row r="1740" spans="1:8">
      <c r="A1740" s="310" t="s">
        <v>51</v>
      </c>
      <c r="B1740" s="312" t="e">
        <f>#REF!</f>
        <v>#REF!</v>
      </c>
      <c r="C1740" s="313"/>
      <c r="D1740" s="313"/>
      <c r="E1740" s="313"/>
      <c r="F1740" s="314"/>
    </row>
    <row r="1741" spans="1:8" ht="13.5" thickBot="1">
      <c r="A1741" s="311"/>
      <c r="B1741" s="315"/>
      <c r="C1741" s="316"/>
      <c r="D1741" s="316"/>
      <c r="E1741" s="316"/>
      <c r="F1741" s="317"/>
    </row>
    <row r="1744" spans="1:8">
      <c r="A1744" s="50" t="s">
        <v>605</v>
      </c>
      <c r="B1744" s="49" t="s">
        <v>606</v>
      </c>
      <c r="C1744" s="50" t="s">
        <v>91</v>
      </c>
      <c r="D1744" s="51"/>
    </row>
    <row r="1745" spans="1:8">
      <c r="A1745" s="45" t="s">
        <v>64</v>
      </c>
      <c r="B1745" s="44" t="s">
        <v>65</v>
      </c>
      <c r="C1745" s="45" t="s">
        <v>35</v>
      </c>
      <c r="D1745" s="45" t="s">
        <v>66</v>
      </c>
      <c r="E1745" s="46" t="s">
        <v>67</v>
      </c>
      <c r="F1745" s="45" t="s">
        <v>68</v>
      </c>
      <c r="H1745" s="82" t="s">
        <v>67</v>
      </c>
    </row>
    <row r="1746" spans="1:8">
      <c r="A1746" s="54">
        <v>88247</v>
      </c>
      <c r="B1746" s="52" t="s">
        <v>390</v>
      </c>
      <c r="C1746" s="54" t="s">
        <v>62</v>
      </c>
      <c r="D1746" s="54">
        <v>0.1</v>
      </c>
      <c r="E1746" s="48">
        <f>(1-'Entrada de Dados'!$B$5)*H1746</f>
        <v>8.1796400000000009</v>
      </c>
      <c r="F1746" s="48">
        <f>ROUND(E1746*D1746,2)</f>
        <v>0.82</v>
      </c>
      <c r="H1746" s="85">
        <v>9.17</v>
      </c>
    </row>
    <row r="1747" spans="1:8">
      <c r="A1747" s="54">
        <v>88264</v>
      </c>
      <c r="B1747" s="52" t="s">
        <v>74</v>
      </c>
      <c r="C1747" s="54" t="s">
        <v>62</v>
      </c>
      <c r="D1747" s="54">
        <v>0.06</v>
      </c>
      <c r="E1747" s="48">
        <f>(1-'Entrada de Dados'!$B$5)*H1747</f>
        <v>10.32044</v>
      </c>
      <c r="F1747" s="48">
        <f>ROUND(E1747*D1747,2)</f>
        <v>0.62</v>
      </c>
      <c r="H1747" s="85">
        <v>11.57</v>
      </c>
    </row>
    <row r="1748" spans="1:8">
      <c r="A1748" s="54">
        <v>1872</v>
      </c>
      <c r="B1748" s="52" t="s">
        <v>391</v>
      </c>
      <c r="C1748" s="54" t="s">
        <v>91</v>
      </c>
      <c r="D1748" s="54">
        <v>1</v>
      </c>
      <c r="E1748" s="48">
        <f>(1-'Entrada de Dados'!$B$5)*H1748</f>
        <v>2.5778799999999999</v>
      </c>
      <c r="F1748" s="48">
        <f>ROUND(E1748*D1748,2)</f>
        <v>2.58</v>
      </c>
      <c r="H1748" s="85">
        <v>2.89</v>
      </c>
    </row>
    <row r="1749" spans="1:8">
      <c r="A1749" s="318" t="s">
        <v>69</v>
      </c>
      <c r="B1749" s="308"/>
      <c r="C1749" s="308"/>
      <c r="D1749" s="309"/>
      <c r="E1749" s="48"/>
      <c r="F1749" s="48">
        <f>SUM(F1746:F1747)</f>
        <v>1.44</v>
      </c>
      <c r="H1749" s="84"/>
    </row>
    <row r="1750" spans="1:8">
      <c r="A1750" s="304" t="s">
        <v>70</v>
      </c>
      <c r="B1750" s="305"/>
      <c r="C1750" s="305"/>
      <c r="D1750" s="306"/>
      <c r="E1750" s="48"/>
      <c r="F1750" s="48">
        <f>F1748</f>
        <v>2.58</v>
      </c>
      <c r="H1750" s="162">
        <f>H1751/H1747</f>
        <v>4.1486603284356126E-2</v>
      </c>
    </row>
    <row r="1751" spans="1:8">
      <c r="A1751" s="304" t="s">
        <v>71</v>
      </c>
      <c r="B1751" s="305"/>
      <c r="C1751" s="305"/>
      <c r="D1751" s="306"/>
      <c r="E1751" s="48"/>
      <c r="F1751" s="48">
        <f>F1750+F1749</f>
        <v>4.0199999999999996</v>
      </c>
      <c r="G1751" s="128">
        <v>4.5</v>
      </c>
      <c r="H1751" s="162">
        <f>G1751-F1751</f>
        <v>0.48000000000000043</v>
      </c>
    </row>
    <row r="1754" spans="1:8">
      <c r="A1754" s="151">
        <v>83388</v>
      </c>
      <c r="B1754" s="71" t="s">
        <v>392</v>
      </c>
      <c r="C1754" s="151" t="s">
        <v>91</v>
      </c>
      <c r="D1754" s="51"/>
    </row>
    <row r="1755" spans="1:8">
      <c r="A1755" s="45" t="s">
        <v>64</v>
      </c>
      <c r="B1755" s="44" t="s">
        <v>65</v>
      </c>
      <c r="C1755" s="45" t="s">
        <v>35</v>
      </c>
      <c r="D1755" s="45" t="s">
        <v>66</v>
      </c>
      <c r="E1755" s="46" t="s">
        <v>67</v>
      </c>
      <c r="F1755" s="45" t="s">
        <v>68</v>
      </c>
      <c r="H1755" s="82" t="s">
        <v>67</v>
      </c>
    </row>
    <row r="1756" spans="1:8">
      <c r="A1756" s="54">
        <v>88247</v>
      </c>
      <c r="B1756" s="52" t="s">
        <v>390</v>
      </c>
      <c r="C1756" s="54" t="s">
        <v>62</v>
      </c>
      <c r="D1756" s="54" t="s">
        <v>96</v>
      </c>
      <c r="E1756" s="48">
        <f>(1-'Entrada de Dados'!$B$5)*H1756</f>
        <v>8.1796400000000009</v>
      </c>
      <c r="F1756" s="48">
        <f>ROUND(E1756*D1756,2)</f>
        <v>1.23</v>
      </c>
      <c r="H1756" s="85">
        <v>9.17</v>
      </c>
    </row>
    <row r="1757" spans="1:8">
      <c r="A1757" s="54">
        <v>88264</v>
      </c>
      <c r="B1757" s="52" t="s">
        <v>74</v>
      </c>
      <c r="C1757" s="54" t="s">
        <v>62</v>
      </c>
      <c r="D1757" s="54" t="s">
        <v>96</v>
      </c>
      <c r="E1757" s="48">
        <f>(1-'Entrada de Dados'!$B$5)*H1757</f>
        <v>10.32044</v>
      </c>
      <c r="F1757" s="48">
        <f>ROUND(E1757*D1757,2)</f>
        <v>1.55</v>
      </c>
      <c r="H1757" s="85">
        <v>11.57</v>
      </c>
    </row>
    <row r="1758" spans="1:8">
      <c r="A1758" s="54">
        <v>1871</v>
      </c>
      <c r="B1758" s="52" t="s">
        <v>393</v>
      </c>
      <c r="C1758" s="54" t="s">
        <v>91</v>
      </c>
      <c r="D1758" s="54">
        <v>1</v>
      </c>
      <c r="E1758" s="48">
        <f>(1-'Entrada de Dados'!$B$5)*H1758</f>
        <v>3.3628400000000003</v>
      </c>
      <c r="F1758" s="48">
        <f>ROUND(E1758*D1758,2)</f>
        <v>3.36</v>
      </c>
      <c r="H1758" s="85">
        <v>3.77</v>
      </c>
    </row>
    <row r="1759" spans="1:8">
      <c r="A1759" s="318" t="s">
        <v>69</v>
      </c>
      <c r="B1759" s="308"/>
      <c r="C1759" s="308"/>
      <c r="D1759" s="309"/>
      <c r="E1759" s="48"/>
      <c r="F1759" s="48">
        <f>SUM(F1756:F1757)</f>
        <v>2.7800000000000002</v>
      </c>
      <c r="H1759" s="84"/>
    </row>
    <row r="1760" spans="1:8">
      <c r="A1760" s="304" t="s">
        <v>70</v>
      </c>
      <c r="B1760" s="305"/>
      <c r="C1760" s="305"/>
      <c r="D1760" s="306"/>
      <c r="E1760" s="48"/>
      <c r="F1760" s="48">
        <f>F1758</f>
        <v>3.36</v>
      </c>
      <c r="H1760" s="162"/>
    </row>
    <row r="1761" spans="1:8">
      <c r="A1761" s="304" t="s">
        <v>71</v>
      </c>
      <c r="B1761" s="305"/>
      <c r="C1761" s="305"/>
      <c r="D1761" s="306"/>
      <c r="E1761" s="48"/>
      <c r="F1761" s="48">
        <f>F1760+F1759</f>
        <v>6.1400000000000006</v>
      </c>
      <c r="G1761" s="130">
        <v>6.89</v>
      </c>
      <c r="H1761" s="162">
        <f>G1761-F1761</f>
        <v>0.74999999999999911</v>
      </c>
    </row>
    <row r="1764" spans="1:8">
      <c r="A1764" s="151"/>
      <c r="B1764" s="71" t="e">
        <f>#REF!</f>
        <v>#REF!</v>
      </c>
      <c r="C1764" s="151" t="s">
        <v>91</v>
      </c>
      <c r="D1764" s="51"/>
    </row>
    <row r="1765" spans="1:8">
      <c r="A1765" s="45" t="s">
        <v>64</v>
      </c>
      <c r="B1765" s="44" t="s">
        <v>65</v>
      </c>
      <c r="C1765" s="45" t="s">
        <v>35</v>
      </c>
      <c r="D1765" s="45" t="s">
        <v>66</v>
      </c>
      <c r="E1765" s="46" t="s">
        <v>67</v>
      </c>
      <c r="F1765" s="45" t="s">
        <v>68</v>
      </c>
      <c r="H1765" s="82" t="s">
        <v>67</v>
      </c>
    </row>
    <row r="1766" spans="1:8">
      <c r="A1766" s="54">
        <v>88247</v>
      </c>
      <c r="B1766" s="52" t="s">
        <v>390</v>
      </c>
      <c r="C1766" s="54" t="s">
        <v>62</v>
      </c>
      <c r="D1766" s="54" t="s">
        <v>96</v>
      </c>
      <c r="E1766" s="48">
        <f>(1-'Entrada de Dados'!$B$5)*H1766</f>
        <v>8.1796400000000009</v>
      </c>
      <c r="F1766" s="48">
        <f>ROUND(E1766*D1766,2)</f>
        <v>1.23</v>
      </c>
      <c r="H1766" s="85">
        <v>9.17</v>
      </c>
    </row>
    <row r="1767" spans="1:8">
      <c r="A1767" s="54">
        <v>88264</v>
      </c>
      <c r="B1767" s="52" t="s">
        <v>74</v>
      </c>
      <c r="C1767" s="54" t="s">
        <v>62</v>
      </c>
      <c r="D1767" s="54" t="s">
        <v>96</v>
      </c>
      <c r="E1767" s="48">
        <f>(1-'Entrada de Dados'!$B$5)*H1767</f>
        <v>10.32044</v>
      </c>
      <c r="F1767" s="48">
        <f>ROUND(E1767*D1767,2)</f>
        <v>1.55</v>
      </c>
      <c r="H1767" s="85">
        <v>11.57</v>
      </c>
    </row>
    <row r="1768" spans="1:8">
      <c r="A1768" s="54"/>
      <c r="B1768" s="52" t="e">
        <f>B1764</f>
        <v>#REF!</v>
      </c>
      <c r="C1768" s="54" t="s">
        <v>91</v>
      </c>
      <c r="D1768" s="54">
        <v>1</v>
      </c>
      <c r="E1768" s="48">
        <f>(1-'Entrada de Dados'!$B$5)*H1768</f>
        <v>10.6594</v>
      </c>
      <c r="F1768" s="48">
        <f>ROUND(E1768*D1768,2)</f>
        <v>10.66</v>
      </c>
      <c r="H1768" s="85">
        <v>11.95</v>
      </c>
    </row>
    <row r="1769" spans="1:8">
      <c r="A1769" s="318" t="s">
        <v>69</v>
      </c>
      <c r="B1769" s="308"/>
      <c r="C1769" s="308"/>
      <c r="D1769" s="309"/>
      <c r="E1769" s="48"/>
      <c r="F1769" s="48">
        <f>SUM(F1766:F1767)</f>
        <v>2.7800000000000002</v>
      </c>
      <c r="H1769" s="84"/>
    </row>
    <row r="1770" spans="1:8">
      <c r="A1770" s="304" t="s">
        <v>70</v>
      </c>
      <c r="B1770" s="305"/>
      <c r="C1770" s="305"/>
      <c r="D1770" s="306"/>
      <c r="E1770" s="48"/>
      <c r="F1770" s="48">
        <f>F1768</f>
        <v>10.66</v>
      </c>
      <c r="H1770" s="162"/>
    </row>
    <row r="1771" spans="1:8">
      <c r="A1771" s="304" t="s">
        <v>71</v>
      </c>
      <c r="B1771" s="305"/>
      <c r="C1771" s="305"/>
      <c r="D1771" s="306"/>
      <c r="E1771" s="48"/>
      <c r="F1771" s="48">
        <f>F1770+F1769</f>
        <v>13.440000000000001</v>
      </c>
      <c r="G1771" s="130">
        <v>15.07</v>
      </c>
      <c r="H1771" s="162">
        <f>G1771-F1771</f>
        <v>1.629999999999999</v>
      </c>
    </row>
    <row r="1774" spans="1:8">
      <c r="A1774" s="151"/>
      <c r="B1774" s="71" t="e">
        <f>#REF!</f>
        <v>#REF!</v>
      </c>
      <c r="C1774" s="151" t="s">
        <v>91</v>
      </c>
      <c r="D1774" s="51"/>
    </row>
    <row r="1775" spans="1:8">
      <c r="A1775" s="45" t="s">
        <v>64</v>
      </c>
      <c r="B1775" s="44" t="s">
        <v>65</v>
      </c>
      <c r="C1775" s="45" t="s">
        <v>35</v>
      </c>
      <c r="D1775" s="45" t="s">
        <v>66</v>
      </c>
      <c r="E1775" s="46" t="s">
        <v>67</v>
      </c>
      <c r="F1775" s="45" t="s">
        <v>68</v>
      </c>
      <c r="H1775" s="82" t="s">
        <v>67</v>
      </c>
    </row>
    <row r="1776" spans="1:8">
      <c r="A1776" s="54">
        <v>88247</v>
      </c>
      <c r="B1776" s="52" t="s">
        <v>390</v>
      </c>
      <c r="C1776" s="54" t="s">
        <v>62</v>
      </c>
      <c r="D1776" s="54" t="s">
        <v>96</v>
      </c>
      <c r="E1776" s="48">
        <f>(1-'Entrada de Dados'!$B$5)*H1776</f>
        <v>8.1796400000000009</v>
      </c>
      <c r="F1776" s="48">
        <f>ROUND(E1776*D1776,2)</f>
        <v>1.23</v>
      </c>
      <c r="H1776" s="85">
        <v>9.17</v>
      </c>
    </row>
    <row r="1777" spans="1:8">
      <c r="A1777" s="54">
        <v>88264</v>
      </c>
      <c r="B1777" s="52" t="s">
        <v>74</v>
      </c>
      <c r="C1777" s="54" t="s">
        <v>62</v>
      </c>
      <c r="D1777" s="54" t="s">
        <v>96</v>
      </c>
      <c r="E1777" s="48">
        <f>(1-'Entrada de Dados'!$B$5)*H1777</f>
        <v>10.32044</v>
      </c>
      <c r="F1777" s="48">
        <f>ROUND(E1777*D1777,2)</f>
        <v>1.55</v>
      </c>
      <c r="H1777" s="85">
        <v>11.57</v>
      </c>
    </row>
    <row r="1778" spans="1:8">
      <c r="A1778" s="54"/>
      <c r="B1778" s="52" t="e">
        <f>B1774</f>
        <v>#REF!</v>
      </c>
      <c r="C1778" s="54" t="s">
        <v>91</v>
      </c>
      <c r="D1778" s="54">
        <v>1</v>
      </c>
      <c r="E1778" s="48">
        <f>(1-'Entrada de Dados'!$B$5)*H1778</f>
        <v>4.0140000000000002</v>
      </c>
      <c r="F1778" s="48">
        <f>ROUND(E1778*D1778,2)</f>
        <v>4.01</v>
      </c>
      <c r="H1778" s="85">
        <v>4.5</v>
      </c>
    </row>
    <row r="1779" spans="1:8">
      <c r="A1779" s="318" t="s">
        <v>69</v>
      </c>
      <c r="B1779" s="308"/>
      <c r="C1779" s="308"/>
      <c r="D1779" s="309"/>
      <c r="E1779" s="48"/>
      <c r="F1779" s="48">
        <f>SUM(F1776:F1777)</f>
        <v>2.7800000000000002</v>
      </c>
      <c r="H1779" s="84"/>
    </row>
    <row r="1780" spans="1:8">
      <c r="A1780" s="304" t="s">
        <v>70</v>
      </c>
      <c r="B1780" s="305"/>
      <c r="C1780" s="305"/>
      <c r="D1780" s="306"/>
      <c r="E1780" s="48"/>
      <c r="F1780" s="48">
        <f>F1778</f>
        <v>4.01</v>
      </c>
      <c r="H1780" s="162"/>
    </row>
    <row r="1781" spans="1:8">
      <c r="A1781" s="304" t="s">
        <v>71</v>
      </c>
      <c r="B1781" s="305"/>
      <c r="C1781" s="305"/>
      <c r="D1781" s="306"/>
      <c r="E1781" s="48"/>
      <c r="F1781" s="48">
        <f>F1780+F1779</f>
        <v>6.79</v>
      </c>
      <c r="G1781" s="130">
        <v>7.62</v>
      </c>
      <c r="H1781" s="162">
        <f>G1781-F1781</f>
        <v>0.83000000000000007</v>
      </c>
    </row>
    <row r="1784" spans="1:8" ht="38.25">
      <c r="A1784" s="50" t="s">
        <v>607</v>
      </c>
      <c r="B1784" s="49" t="s">
        <v>608</v>
      </c>
      <c r="C1784" s="50" t="s">
        <v>34</v>
      </c>
      <c r="D1784" s="51"/>
    </row>
    <row r="1785" spans="1:8">
      <c r="A1785" s="45" t="s">
        <v>64</v>
      </c>
      <c r="B1785" s="44" t="s">
        <v>65</v>
      </c>
      <c r="C1785" s="45" t="s">
        <v>35</v>
      </c>
      <c r="D1785" s="45" t="s">
        <v>66</v>
      </c>
      <c r="E1785" s="46" t="s">
        <v>67</v>
      </c>
      <c r="F1785" s="45" t="s">
        <v>68</v>
      </c>
      <c r="H1785" s="82" t="s">
        <v>67</v>
      </c>
    </row>
    <row r="1786" spans="1:8">
      <c r="A1786" s="54">
        <v>88247</v>
      </c>
      <c r="B1786" s="52" t="s">
        <v>390</v>
      </c>
      <c r="C1786" s="54" t="s">
        <v>62</v>
      </c>
      <c r="D1786" s="54" t="s">
        <v>181</v>
      </c>
      <c r="E1786" s="48">
        <f>(1-'Entrada de Dados'!$B$5)*H1786</f>
        <v>8.1796400000000009</v>
      </c>
      <c r="F1786" s="48">
        <f>ROUND(E1786*D1786,2)</f>
        <v>2.4500000000000002</v>
      </c>
      <c r="H1786" s="85">
        <v>9.17</v>
      </c>
    </row>
    <row r="1787" spans="1:8">
      <c r="A1787" s="54">
        <v>88264</v>
      </c>
      <c r="B1787" s="52" t="s">
        <v>74</v>
      </c>
      <c r="C1787" s="54" t="s">
        <v>62</v>
      </c>
      <c r="D1787" s="54" t="s">
        <v>181</v>
      </c>
      <c r="E1787" s="48">
        <f>(1-'Entrada de Dados'!$B$5)*H1787</f>
        <v>10.32044</v>
      </c>
      <c r="F1787" s="48">
        <f>ROUND(E1787*D1787,2)</f>
        <v>3.1</v>
      </c>
      <c r="H1787" s="85">
        <v>11.57</v>
      </c>
    </row>
    <row r="1788" spans="1:8" ht="38.25">
      <c r="A1788" s="56" t="s">
        <v>609</v>
      </c>
      <c r="B1788" s="53" t="s">
        <v>610</v>
      </c>
      <c r="C1788" s="56" t="s">
        <v>34</v>
      </c>
      <c r="D1788" s="56" t="s">
        <v>611</v>
      </c>
      <c r="E1788" s="48">
        <f>(1-'Entrada de Dados'!$B$5)*H1788</f>
        <v>36.973400000000005</v>
      </c>
      <c r="F1788" s="48">
        <f>ROUND(E1788*D1788,2)</f>
        <v>36.97</v>
      </c>
      <c r="H1788" s="85">
        <v>41.45</v>
      </c>
    </row>
    <row r="1789" spans="1:8">
      <c r="A1789" s="318" t="s">
        <v>69</v>
      </c>
      <c r="B1789" s="308"/>
      <c r="C1789" s="308"/>
      <c r="D1789" s="309"/>
      <c r="E1789" s="48"/>
      <c r="F1789" s="48">
        <f>SUM(F1786:F1787)</f>
        <v>5.5500000000000007</v>
      </c>
      <c r="H1789" s="84"/>
    </row>
    <row r="1790" spans="1:8">
      <c r="A1790" s="304" t="s">
        <v>70</v>
      </c>
      <c r="B1790" s="305"/>
      <c r="C1790" s="305"/>
      <c r="D1790" s="306"/>
      <c r="E1790" s="48"/>
      <c r="F1790" s="48">
        <f>F1788</f>
        <v>36.97</v>
      </c>
      <c r="H1790" s="162"/>
    </row>
    <row r="1791" spans="1:8">
      <c r="A1791" s="304" t="s">
        <v>71</v>
      </c>
      <c r="B1791" s="305"/>
      <c r="C1791" s="305"/>
      <c r="D1791" s="306"/>
      <c r="E1791" s="48"/>
      <c r="F1791" s="48">
        <f>F1790+F1789</f>
        <v>42.519999999999996</v>
      </c>
      <c r="G1791" s="130">
        <v>47.67</v>
      </c>
      <c r="H1791" s="162">
        <f>G1791-F1791</f>
        <v>5.1500000000000057</v>
      </c>
    </row>
    <row r="1794" spans="1:8" ht="38.25">
      <c r="A1794" s="50" t="s">
        <v>612</v>
      </c>
      <c r="B1794" s="49" t="s">
        <v>613</v>
      </c>
      <c r="C1794" s="50" t="s">
        <v>34</v>
      </c>
      <c r="D1794" s="51"/>
    </row>
    <row r="1795" spans="1:8">
      <c r="A1795" s="45" t="s">
        <v>64</v>
      </c>
      <c r="B1795" s="44" t="s">
        <v>65</v>
      </c>
      <c r="C1795" s="45" t="s">
        <v>35</v>
      </c>
      <c r="D1795" s="45" t="s">
        <v>66</v>
      </c>
      <c r="E1795" s="46" t="s">
        <v>67</v>
      </c>
      <c r="F1795" s="45" t="s">
        <v>68</v>
      </c>
      <c r="H1795" s="82" t="s">
        <v>67</v>
      </c>
    </row>
    <row r="1796" spans="1:8">
      <c r="A1796" s="54">
        <v>88247</v>
      </c>
      <c r="B1796" s="52" t="s">
        <v>390</v>
      </c>
      <c r="C1796" s="54" t="s">
        <v>62</v>
      </c>
      <c r="D1796" s="54" t="s">
        <v>260</v>
      </c>
      <c r="E1796" s="48">
        <f>(1-'Entrada de Dados'!$B$5)*H1796</f>
        <v>8.1796400000000009</v>
      </c>
      <c r="F1796" s="48">
        <f>ROUND(E1796*D1796,2)</f>
        <v>1.64</v>
      </c>
      <c r="H1796" s="85">
        <v>9.17</v>
      </c>
    </row>
    <row r="1797" spans="1:8">
      <c r="A1797" s="54">
        <v>88264</v>
      </c>
      <c r="B1797" s="52" t="s">
        <v>74</v>
      </c>
      <c r="C1797" s="54" t="s">
        <v>62</v>
      </c>
      <c r="D1797" s="54" t="s">
        <v>260</v>
      </c>
      <c r="E1797" s="48">
        <f>(1-'Entrada de Dados'!$B$5)*H1797</f>
        <v>10.32044</v>
      </c>
      <c r="F1797" s="48">
        <f>ROUND(E1797*D1797,2)</f>
        <v>2.06</v>
      </c>
      <c r="H1797" s="85">
        <v>11.57</v>
      </c>
    </row>
    <row r="1798" spans="1:8" ht="38.25">
      <c r="A1798" s="56" t="s">
        <v>614</v>
      </c>
      <c r="B1798" s="53" t="s">
        <v>615</v>
      </c>
      <c r="C1798" s="56" t="s">
        <v>34</v>
      </c>
      <c r="D1798" s="56" t="s">
        <v>611</v>
      </c>
      <c r="E1798" s="48">
        <f>(1-'Entrada de Dados'!$B$5)*H1798</f>
        <v>18.89256</v>
      </c>
      <c r="F1798" s="48">
        <f>ROUND(E1798*D1798,2)</f>
        <v>18.89</v>
      </c>
      <c r="H1798" s="85">
        <v>21.18</v>
      </c>
    </row>
    <row r="1799" spans="1:8">
      <c r="A1799" s="318" t="s">
        <v>69</v>
      </c>
      <c r="B1799" s="308"/>
      <c r="C1799" s="308"/>
      <c r="D1799" s="309"/>
      <c r="E1799" s="48"/>
      <c r="F1799" s="48">
        <f>SUM(F1796:F1797)</f>
        <v>3.7</v>
      </c>
      <c r="H1799" s="84"/>
    </row>
    <row r="1800" spans="1:8">
      <c r="A1800" s="304" t="s">
        <v>70</v>
      </c>
      <c r="B1800" s="305"/>
      <c r="C1800" s="305"/>
      <c r="D1800" s="306"/>
      <c r="E1800" s="48"/>
      <c r="F1800" s="48">
        <f>F1798</f>
        <v>18.89</v>
      </c>
      <c r="H1800" s="162"/>
    </row>
    <row r="1801" spans="1:8">
      <c r="A1801" s="304" t="s">
        <v>71</v>
      </c>
      <c r="B1801" s="305"/>
      <c r="C1801" s="305"/>
      <c r="D1801" s="306"/>
      <c r="E1801" s="48"/>
      <c r="F1801" s="48">
        <f>F1800+F1799</f>
        <v>22.59</v>
      </c>
      <c r="G1801" s="136">
        <v>25.32</v>
      </c>
      <c r="H1801" s="162">
        <f>G1801-F1801</f>
        <v>2.7300000000000004</v>
      </c>
    </row>
    <row r="1804" spans="1:8" ht="38.25">
      <c r="A1804" s="50" t="s">
        <v>616</v>
      </c>
      <c r="B1804" s="49" t="s">
        <v>617</v>
      </c>
      <c r="C1804" s="50" t="s">
        <v>34</v>
      </c>
      <c r="D1804" s="51"/>
    </row>
    <row r="1805" spans="1:8">
      <c r="A1805" s="45" t="s">
        <v>64</v>
      </c>
      <c r="B1805" s="44" t="s">
        <v>65</v>
      </c>
      <c r="C1805" s="45" t="s">
        <v>35</v>
      </c>
      <c r="D1805" s="45" t="s">
        <v>66</v>
      </c>
      <c r="E1805" s="46" t="s">
        <v>67</v>
      </c>
      <c r="F1805" s="45" t="s">
        <v>68</v>
      </c>
      <c r="H1805" s="82" t="s">
        <v>67</v>
      </c>
    </row>
    <row r="1806" spans="1:8">
      <c r="A1806" s="54">
        <v>88247</v>
      </c>
      <c r="B1806" s="52" t="s">
        <v>390</v>
      </c>
      <c r="C1806" s="54" t="s">
        <v>62</v>
      </c>
      <c r="D1806" s="54" t="s">
        <v>96</v>
      </c>
      <c r="E1806" s="48">
        <f>(1-'Entrada de Dados'!$B$5)*H1806</f>
        <v>8.1796400000000009</v>
      </c>
      <c r="F1806" s="48">
        <f>ROUND(E1806*D1806,2)</f>
        <v>1.23</v>
      </c>
      <c r="H1806" s="85">
        <v>9.17</v>
      </c>
    </row>
    <row r="1807" spans="1:8">
      <c r="A1807" s="54">
        <v>88264</v>
      </c>
      <c r="B1807" s="52" t="s">
        <v>74</v>
      </c>
      <c r="C1807" s="54" t="s">
        <v>62</v>
      </c>
      <c r="D1807" s="54" t="s">
        <v>96</v>
      </c>
      <c r="E1807" s="48">
        <f>(1-'Entrada de Dados'!$B$5)*H1807</f>
        <v>10.32044</v>
      </c>
      <c r="F1807" s="48">
        <f>ROUND(E1807*D1807,2)</f>
        <v>1.55</v>
      </c>
      <c r="H1807" s="85">
        <v>11.57</v>
      </c>
    </row>
    <row r="1808" spans="1:8" ht="38.25">
      <c r="A1808" s="56" t="s">
        <v>618</v>
      </c>
      <c r="B1808" s="53" t="s">
        <v>619</v>
      </c>
      <c r="C1808" s="56" t="s">
        <v>34</v>
      </c>
      <c r="D1808" s="56" t="s">
        <v>611</v>
      </c>
      <c r="E1808" s="48">
        <f>(1-'Entrada de Dados'!$B$5)*H1808</f>
        <v>13.92412</v>
      </c>
      <c r="F1808" s="48">
        <f>ROUND(E1808*D1808,2)</f>
        <v>13.92</v>
      </c>
      <c r="H1808" s="85">
        <v>15.61</v>
      </c>
    </row>
    <row r="1809" spans="1:8">
      <c r="A1809" s="318" t="s">
        <v>69</v>
      </c>
      <c r="B1809" s="308"/>
      <c r="C1809" s="308"/>
      <c r="D1809" s="309"/>
      <c r="E1809" s="48"/>
      <c r="F1809" s="48">
        <f>SUM(F1806:F1807)</f>
        <v>2.7800000000000002</v>
      </c>
      <c r="H1809" s="84"/>
    </row>
    <row r="1810" spans="1:8">
      <c r="A1810" s="304" t="s">
        <v>70</v>
      </c>
      <c r="B1810" s="305"/>
      <c r="C1810" s="305"/>
      <c r="D1810" s="306"/>
      <c r="E1810" s="48"/>
      <c r="F1810" s="48">
        <f>F1808</f>
        <v>13.92</v>
      </c>
      <c r="H1810" s="162"/>
    </row>
    <row r="1811" spans="1:8">
      <c r="A1811" s="304" t="s">
        <v>71</v>
      </c>
      <c r="B1811" s="305"/>
      <c r="C1811" s="305"/>
      <c r="D1811" s="306"/>
      <c r="E1811" s="48"/>
      <c r="F1811" s="48">
        <f>F1810+F1809</f>
        <v>16.7</v>
      </c>
      <c r="G1811" s="136">
        <v>18.73</v>
      </c>
      <c r="H1811" s="162">
        <f>G1811-F1811</f>
        <v>2.0300000000000011</v>
      </c>
    </row>
    <row r="1814" spans="1:8" ht="38.25">
      <c r="A1814" s="50" t="s">
        <v>620</v>
      </c>
      <c r="B1814" s="49" t="s">
        <v>621</v>
      </c>
      <c r="C1814" s="50" t="s">
        <v>34</v>
      </c>
      <c r="D1814" s="51"/>
    </row>
    <row r="1815" spans="1:8">
      <c r="A1815" s="45" t="s">
        <v>64</v>
      </c>
      <c r="B1815" s="44" t="s">
        <v>65</v>
      </c>
      <c r="C1815" s="45" t="s">
        <v>35</v>
      </c>
      <c r="D1815" s="45" t="s">
        <v>66</v>
      </c>
      <c r="E1815" s="46" t="s">
        <v>67</v>
      </c>
      <c r="F1815" s="45" t="s">
        <v>68</v>
      </c>
      <c r="H1815" s="82" t="s">
        <v>67</v>
      </c>
    </row>
    <row r="1816" spans="1:8">
      <c r="A1816" s="54">
        <v>88247</v>
      </c>
      <c r="B1816" s="52" t="s">
        <v>390</v>
      </c>
      <c r="C1816" s="54" t="s">
        <v>62</v>
      </c>
      <c r="D1816" s="54" t="s">
        <v>188</v>
      </c>
      <c r="E1816" s="48">
        <f>(1-'Entrada de Dados'!$B$5)*H1816</f>
        <v>8.1796400000000009</v>
      </c>
      <c r="F1816" s="48">
        <f>ROUND(E1816*D1816,2)</f>
        <v>0.82</v>
      </c>
      <c r="H1816" s="85">
        <v>9.17</v>
      </c>
    </row>
    <row r="1817" spans="1:8">
      <c r="A1817" s="54">
        <v>88264</v>
      </c>
      <c r="B1817" s="52" t="s">
        <v>74</v>
      </c>
      <c r="C1817" s="54" t="s">
        <v>62</v>
      </c>
      <c r="D1817" s="54" t="s">
        <v>188</v>
      </c>
      <c r="E1817" s="48">
        <f>(1-'Entrada de Dados'!$B$5)*H1817</f>
        <v>10.32044</v>
      </c>
      <c r="F1817" s="48">
        <f>ROUND(E1817*D1817,2)</f>
        <v>1.03</v>
      </c>
      <c r="H1817" s="85">
        <v>11.57</v>
      </c>
    </row>
    <row r="1818" spans="1:8" ht="38.25">
      <c r="A1818" s="56" t="s">
        <v>622</v>
      </c>
      <c r="B1818" s="53" t="s">
        <v>623</v>
      </c>
      <c r="C1818" s="56" t="s">
        <v>34</v>
      </c>
      <c r="D1818" s="56" t="s">
        <v>611</v>
      </c>
      <c r="E1818" s="48">
        <f>(1-'Entrada de Dados'!$B$5)*H1818</f>
        <v>10.57912</v>
      </c>
      <c r="F1818" s="48">
        <f>ROUND(E1818*D1818,2)</f>
        <v>10.58</v>
      </c>
      <c r="H1818" s="85">
        <v>11.86</v>
      </c>
    </row>
    <row r="1819" spans="1:8">
      <c r="A1819" s="318" t="s">
        <v>69</v>
      </c>
      <c r="B1819" s="308"/>
      <c r="C1819" s="308"/>
      <c r="D1819" s="309"/>
      <c r="E1819" s="48"/>
      <c r="F1819" s="48">
        <f>SUM(F1816:F1817)</f>
        <v>1.85</v>
      </c>
      <c r="H1819" s="84"/>
    </row>
    <row r="1820" spans="1:8">
      <c r="A1820" s="304" t="s">
        <v>70</v>
      </c>
      <c r="B1820" s="305"/>
      <c r="C1820" s="305"/>
      <c r="D1820" s="306"/>
      <c r="E1820" s="48"/>
      <c r="F1820" s="48">
        <f>F1818</f>
        <v>10.58</v>
      </c>
      <c r="H1820" s="162"/>
    </row>
    <row r="1821" spans="1:8">
      <c r="A1821" s="304" t="s">
        <v>71</v>
      </c>
      <c r="B1821" s="305"/>
      <c r="C1821" s="305"/>
      <c r="D1821" s="306"/>
      <c r="E1821" s="48"/>
      <c r="F1821" s="48">
        <f>F1820+F1819</f>
        <v>12.43</v>
      </c>
      <c r="G1821" s="130">
        <v>13.94</v>
      </c>
      <c r="H1821" s="162">
        <f>G1821-F1821</f>
        <v>1.5099999999999998</v>
      </c>
    </row>
    <row r="1824" spans="1:8" ht="38.25">
      <c r="A1824" s="50" t="s">
        <v>624</v>
      </c>
      <c r="B1824" s="49" t="s">
        <v>625</v>
      </c>
      <c r="C1824" s="50" t="s">
        <v>34</v>
      </c>
      <c r="D1824" s="51"/>
    </row>
    <row r="1825" spans="1:8">
      <c r="A1825" s="45" t="s">
        <v>64</v>
      </c>
      <c r="B1825" s="44" t="s">
        <v>65</v>
      </c>
      <c r="C1825" s="45" t="s">
        <v>35</v>
      </c>
      <c r="D1825" s="45" t="s">
        <v>66</v>
      </c>
      <c r="E1825" s="46" t="s">
        <v>67</v>
      </c>
      <c r="F1825" s="45" t="s">
        <v>68</v>
      </c>
      <c r="H1825" s="82" t="s">
        <v>67</v>
      </c>
    </row>
    <row r="1826" spans="1:8">
      <c r="A1826" s="54">
        <v>88247</v>
      </c>
      <c r="B1826" s="52" t="s">
        <v>390</v>
      </c>
      <c r="C1826" s="54" t="s">
        <v>62</v>
      </c>
      <c r="D1826" s="54" t="s">
        <v>101</v>
      </c>
      <c r="E1826" s="48">
        <f>(1-'Entrada de Dados'!$B$5)*H1826</f>
        <v>8.1796400000000009</v>
      </c>
      <c r="F1826" s="48">
        <f>ROUND(E1826*D1826,2)</f>
        <v>0.74</v>
      </c>
      <c r="H1826" s="85">
        <v>9.17</v>
      </c>
    </row>
    <row r="1827" spans="1:8">
      <c r="A1827" s="54">
        <v>88264</v>
      </c>
      <c r="B1827" s="52" t="s">
        <v>74</v>
      </c>
      <c r="C1827" s="54" t="s">
        <v>62</v>
      </c>
      <c r="D1827" s="54" t="s">
        <v>101</v>
      </c>
      <c r="E1827" s="48">
        <f>(1-'Entrada de Dados'!$B$5)*H1827</f>
        <v>10.32044</v>
      </c>
      <c r="F1827" s="48">
        <f>ROUND(E1827*D1827,2)</f>
        <v>0.93</v>
      </c>
      <c r="H1827" s="85">
        <v>11.57</v>
      </c>
    </row>
    <row r="1828" spans="1:8" ht="38.25">
      <c r="A1828" s="56" t="s">
        <v>626</v>
      </c>
      <c r="B1828" s="53" t="s">
        <v>627</v>
      </c>
      <c r="C1828" s="56" t="s">
        <v>34</v>
      </c>
      <c r="D1828" s="56" t="s">
        <v>611</v>
      </c>
      <c r="E1828" s="48">
        <f>(1-'Entrada de Dados'!$B$5)*H1828</f>
        <v>6.8594800000000005</v>
      </c>
      <c r="F1828" s="48">
        <f>ROUND(E1828*D1828,2)</f>
        <v>6.86</v>
      </c>
      <c r="H1828" s="85">
        <v>7.69</v>
      </c>
    </row>
    <row r="1829" spans="1:8">
      <c r="A1829" s="318" t="s">
        <v>69</v>
      </c>
      <c r="B1829" s="308"/>
      <c r="C1829" s="308"/>
      <c r="D1829" s="309"/>
      <c r="E1829" s="48"/>
      <c r="F1829" s="48">
        <f>SUM(F1826:F1827)</f>
        <v>1.67</v>
      </c>
      <c r="H1829" s="84"/>
    </row>
    <row r="1830" spans="1:8">
      <c r="A1830" s="304" t="s">
        <v>70</v>
      </c>
      <c r="B1830" s="305"/>
      <c r="C1830" s="305"/>
      <c r="D1830" s="306"/>
      <c r="E1830" s="48"/>
      <c r="F1830" s="48">
        <f>F1828</f>
        <v>6.86</v>
      </c>
      <c r="H1830" s="162"/>
    </row>
    <row r="1831" spans="1:8">
      <c r="A1831" s="304" t="s">
        <v>71</v>
      </c>
      <c r="B1831" s="305"/>
      <c r="C1831" s="305"/>
      <c r="D1831" s="306"/>
      <c r="E1831" s="48"/>
      <c r="F1831" s="48">
        <f>F1830+F1829</f>
        <v>8.5300000000000011</v>
      </c>
      <c r="G1831" s="130">
        <v>9.56</v>
      </c>
      <c r="H1831" s="162">
        <f>G1831-F1831</f>
        <v>1.0299999999999994</v>
      </c>
    </row>
    <row r="1834" spans="1:8" ht="38.25">
      <c r="A1834" s="50" t="s">
        <v>628</v>
      </c>
      <c r="B1834" s="49" t="s">
        <v>629</v>
      </c>
      <c r="C1834" s="50" t="s">
        <v>34</v>
      </c>
      <c r="D1834" s="51"/>
    </row>
    <row r="1835" spans="1:8">
      <c r="A1835" s="45" t="s">
        <v>64</v>
      </c>
      <c r="B1835" s="44" t="s">
        <v>65</v>
      </c>
      <c r="C1835" s="45" t="s">
        <v>35</v>
      </c>
      <c r="D1835" s="45" t="s">
        <v>66</v>
      </c>
      <c r="E1835" s="46" t="s">
        <v>67</v>
      </c>
      <c r="F1835" s="45" t="s">
        <v>68</v>
      </c>
      <c r="H1835" s="82" t="s">
        <v>67</v>
      </c>
    </row>
    <row r="1836" spans="1:8">
      <c r="A1836" s="54">
        <v>88247</v>
      </c>
      <c r="B1836" s="52" t="s">
        <v>390</v>
      </c>
      <c r="C1836" s="54" t="s">
        <v>62</v>
      </c>
      <c r="D1836" s="54" t="s">
        <v>397</v>
      </c>
      <c r="E1836" s="48">
        <f>(1-'Entrada de Dados'!$B$5)*H1836</f>
        <v>8.1796400000000009</v>
      </c>
      <c r="F1836" s="48">
        <f>ROUND(E1836*D1836,2)</f>
        <v>0.56999999999999995</v>
      </c>
      <c r="H1836" s="85">
        <v>9.17</v>
      </c>
    </row>
    <row r="1837" spans="1:8">
      <c r="A1837" s="54">
        <v>88264</v>
      </c>
      <c r="B1837" s="52" t="s">
        <v>74</v>
      </c>
      <c r="C1837" s="54" t="s">
        <v>62</v>
      </c>
      <c r="D1837" s="54" t="s">
        <v>397</v>
      </c>
      <c r="E1837" s="48">
        <f>(1-'Entrada de Dados'!$B$5)*H1837</f>
        <v>10.32044</v>
      </c>
      <c r="F1837" s="48">
        <f>ROUND(E1837*D1837,2)</f>
        <v>0.72</v>
      </c>
      <c r="H1837" s="85">
        <v>11.57</v>
      </c>
    </row>
    <row r="1838" spans="1:8" ht="38.25">
      <c r="A1838" s="56" t="s">
        <v>630</v>
      </c>
      <c r="B1838" s="53" t="s">
        <v>631</v>
      </c>
      <c r="C1838" s="56" t="s">
        <v>34</v>
      </c>
      <c r="D1838" s="56" t="s">
        <v>611</v>
      </c>
      <c r="E1838" s="48">
        <f>(1-'Entrada de Dados'!$B$5)*H1838</f>
        <v>2.9703600000000003</v>
      </c>
      <c r="F1838" s="48">
        <f>ROUND(E1838*D1838,2)</f>
        <v>2.97</v>
      </c>
      <c r="H1838" s="85">
        <v>3.33</v>
      </c>
    </row>
    <row r="1839" spans="1:8">
      <c r="A1839" s="54">
        <v>21127</v>
      </c>
      <c r="B1839" s="52" t="s">
        <v>394</v>
      </c>
      <c r="C1839" s="54" t="s">
        <v>91</v>
      </c>
      <c r="D1839" s="54" t="s">
        <v>395</v>
      </c>
      <c r="E1839" s="48">
        <f>(1-'Entrada de Dados'!$B$5)*H1839</f>
        <v>0.87416000000000005</v>
      </c>
      <c r="F1839" s="48">
        <f>ROUND(E1839*D1839,2)</f>
        <v>0</v>
      </c>
      <c r="H1839" s="162">
        <v>0.98</v>
      </c>
    </row>
    <row r="1840" spans="1:8">
      <c r="A1840" s="318" t="s">
        <v>69</v>
      </c>
      <c r="B1840" s="308"/>
      <c r="C1840" s="308"/>
      <c r="D1840" s="309"/>
      <c r="E1840" s="48"/>
      <c r="F1840" s="48">
        <f>SUM(F1836:F1837)</f>
        <v>1.29</v>
      </c>
      <c r="H1840" s="162"/>
    </row>
    <row r="1841" spans="1:8">
      <c r="A1841" s="304" t="s">
        <v>70</v>
      </c>
      <c r="B1841" s="305"/>
      <c r="C1841" s="305"/>
      <c r="D1841" s="306"/>
      <c r="E1841" s="48"/>
      <c r="F1841" s="48">
        <f>SUM(F1838:F1839)</f>
        <v>2.97</v>
      </c>
    </row>
    <row r="1842" spans="1:8">
      <c r="A1842" s="304" t="s">
        <v>71</v>
      </c>
      <c r="B1842" s="305"/>
      <c r="C1842" s="305"/>
      <c r="D1842" s="306"/>
      <c r="E1842" s="48"/>
      <c r="F1842" s="48">
        <f>F1841+F1840</f>
        <v>4.26</v>
      </c>
      <c r="G1842" s="130">
        <v>4.79</v>
      </c>
      <c r="H1842" s="162">
        <f>G1842-F1842</f>
        <v>0.53000000000000025</v>
      </c>
    </row>
    <row r="1845" spans="1:8" ht="38.25">
      <c r="A1845" s="50" t="s">
        <v>632</v>
      </c>
      <c r="B1845" s="49" t="s">
        <v>633</v>
      </c>
      <c r="C1845" s="50" t="s">
        <v>34</v>
      </c>
      <c r="D1845" s="51"/>
    </row>
    <row r="1846" spans="1:8">
      <c r="A1846" s="45" t="s">
        <v>64</v>
      </c>
      <c r="B1846" s="44" t="s">
        <v>65</v>
      </c>
      <c r="C1846" s="45" t="s">
        <v>35</v>
      </c>
      <c r="D1846" s="45" t="s">
        <v>66</v>
      </c>
      <c r="E1846" s="46" t="s">
        <v>67</v>
      </c>
      <c r="F1846" s="45" t="s">
        <v>68</v>
      </c>
      <c r="H1846" s="82" t="s">
        <v>67</v>
      </c>
    </row>
    <row r="1847" spans="1:8">
      <c r="A1847" s="54">
        <v>88247</v>
      </c>
      <c r="B1847" s="52" t="s">
        <v>390</v>
      </c>
      <c r="C1847" s="54" t="s">
        <v>62</v>
      </c>
      <c r="D1847" s="54" t="s">
        <v>240</v>
      </c>
      <c r="E1847" s="48">
        <f>(1-'Entrada de Dados'!$B$5)*H1847</f>
        <v>8.1796400000000009</v>
      </c>
      <c r="F1847" s="48">
        <f>ROUND(E1847*D1847,2)</f>
        <v>0.41</v>
      </c>
      <c r="H1847" s="85">
        <v>9.17</v>
      </c>
    </row>
    <row r="1848" spans="1:8">
      <c r="A1848" s="54">
        <v>88264</v>
      </c>
      <c r="B1848" s="52" t="s">
        <v>74</v>
      </c>
      <c r="C1848" s="54" t="s">
        <v>62</v>
      </c>
      <c r="D1848" s="54" t="s">
        <v>240</v>
      </c>
      <c r="E1848" s="48">
        <f>(1-'Entrada de Dados'!$B$5)*H1848</f>
        <v>10.32044</v>
      </c>
      <c r="F1848" s="48">
        <f>ROUND(E1848*D1848,2)</f>
        <v>0.52</v>
      </c>
      <c r="H1848" s="85">
        <v>11.57</v>
      </c>
    </row>
    <row r="1849" spans="1:8" ht="38.25">
      <c r="A1849" s="56" t="s">
        <v>634</v>
      </c>
      <c r="B1849" s="53" t="s">
        <v>635</v>
      </c>
      <c r="C1849" s="56" t="s">
        <v>34</v>
      </c>
      <c r="D1849" s="56" t="s">
        <v>611</v>
      </c>
      <c r="E1849" s="48">
        <f>(1-'Entrada de Dados'!$B$5)*H1849</f>
        <v>1.4272</v>
      </c>
      <c r="F1849" s="48">
        <f>ROUND(E1849*D1849,2)</f>
        <v>1.43</v>
      </c>
      <c r="H1849" s="85">
        <v>1.6</v>
      </c>
    </row>
    <row r="1850" spans="1:8">
      <c r="A1850" s="54">
        <v>21127</v>
      </c>
      <c r="B1850" s="52" t="s">
        <v>394</v>
      </c>
      <c r="C1850" s="54" t="s">
        <v>91</v>
      </c>
      <c r="D1850" s="54" t="s">
        <v>395</v>
      </c>
      <c r="E1850" s="48">
        <f>(1-'Entrada de Dados'!$B$5)*H1850</f>
        <v>0.87416000000000005</v>
      </c>
      <c r="F1850" s="48">
        <f>ROUND(E1850*D1850,2)</f>
        <v>0</v>
      </c>
      <c r="H1850" s="162">
        <v>0.98</v>
      </c>
    </row>
    <row r="1851" spans="1:8">
      <c r="A1851" s="318" t="s">
        <v>69</v>
      </c>
      <c r="B1851" s="308"/>
      <c r="C1851" s="308"/>
      <c r="D1851" s="309"/>
      <c r="E1851" s="48"/>
      <c r="F1851" s="48">
        <f>SUM(F1847:F1848)</f>
        <v>0.92999999999999994</v>
      </c>
      <c r="H1851" s="162"/>
    </row>
    <row r="1852" spans="1:8">
      <c r="A1852" s="304" t="s">
        <v>70</v>
      </c>
      <c r="B1852" s="305"/>
      <c r="C1852" s="305"/>
      <c r="D1852" s="306"/>
      <c r="E1852" s="48"/>
      <c r="F1852" s="48">
        <f>SUM(F1849:F1850)</f>
        <v>1.43</v>
      </c>
    </row>
    <row r="1853" spans="1:8">
      <c r="A1853" s="304" t="s">
        <v>71</v>
      </c>
      <c r="B1853" s="305"/>
      <c r="C1853" s="305"/>
      <c r="D1853" s="306"/>
      <c r="E1853" s="48"/>
      <c r="F1853" s="48">
        <f>F1852+F1851</f>
        <v>2.36</v>
      </c>
      <c r="G1853" s="130">
        <v>2.65</v>
      </c>
      <c r="H1853" s="162">
        <f>G1853-F1853</f>
        <v>0.29000000000000004</v>
      </c>
    </row>
    <row r="1856" spans="1:8" ht="38.25">
      <c r="A1856" s="50" t="s">
        <v>636</v>
      </c>
      <c r="B1856" s="49" t="s">
        <v>637</v>
      </c>
      <c r="C1856" s="50" t="s">
        <v>34</v>
      </c>
      <c r="D1856" s="51"/>
    </row>
    <row r="1857" spans="1:8">
      <c r="A1857" s="45" t="s">
        <v>64</v>
      </c>
      <c r="B1857" s="44" t="s">
        <v>65</v>
      </c>
      <c r="C1857" s="45" t="s">
        <v>35</v>
      </c>
      <c r="D1857" s="45" t="s">
        <v>66</v>
      </c>
      <c r="E1857" s="46" t="s">
        <v>67</v>
      </c>
      <c r="F1857" s="45" t="s">
        <v>68</v>
      </c>
      <c r="H1857" s="82" t="s">
        <v>67</v>
      </c>
    </row>
    <row r="1858" spans="1:8">
      <c r="A1858" s="54">
        <v>88247</v>
      </c>
      <c r="B1858" s="52" t="s">
        <v>390</v>
      </c>
      <c r="C1858" s="54" t="s">
        <v>62</v>
      </c>
      <c r="D1858" s="54" t="s">
        <v>396</v>
      </c>
      <c r="E1858" s="48">
        <f>(1-'Entrada de Dados'!$B$5)*H1858</f>
        <v>8.1796400000000009</v>
      </c>
      <c r="F1858" s="48">
        <f>ROUND(E1858*D1858,2)</f>
        <v>0.5</v>
      </c>
      <c r="H1858" s="85">
        <v>9.17</v>
      </c>
    </row>
    <row r="1859" spans="1:8">
      <c r="A1859" s="54">
        <v>88264</v>
      </c>
      <c r="B1859" s="52" t="s">
        <v>74</v>
      </c>
      <c r="C1859" s="54" t="s">
        <v>62</v>
      </c>
      <c r="D1859" s="54" t="s">
        <v>396</v>
      </c>
      <c r="E1859" s="48">
        <f>(1-'Entrada de Dados'!$B$5)*H1859</f>
        <v>10.32044</v>
      </c>
      <c r="F1859" s="48">
        <f>ROUND(E1859*D1859,2)</f>
        <v>0.63</v>
      </c>
      <c r="H1859" s="85">
        <v>11.57</v>
      </c>
    </row>
    <row r="1860" spans="1:8" ht="38.25">
      <c r="A1860" s="56" t="s">
        <v>638</v>
      </c>
      <c r="B1860" s="53" t="s">
        <v>639</v>
      </c>
      <c r="C1860" s="56" t="s">
        <v>34</v>
      </c>
      <c r="D1860" s="56" t="s">
        <v>611</v>
      </c>
      <c r="E1860" s="48">
        <f>(1-'Entrada de Dados'!$B$5)*H1860</f>
        <v>2.38164</v>
      </c>
      <c r="F1860" s="48">
        <f>ROUND(E1860*D1860,2)</f>
        <v>2.38</v>
      </c>
      <c r="H1860" s="85">
        <v>2.67</v>
      </c>
    </row>
    <row r="1861" spans="1:8">
      <c r="A1861" s="54">
        <v>21127</v>
      </c>
      <c r="B1861" s="52" t="s">
        <v>394</v>
      </c>
      <c r="C1861" s="54" t="s">
        <v>91</v>
      </c>
      <c r="D1861" s="54" t="s">
        <v>395</v>
      </c>
      <c r="E1861" s="48">
        <f>(1-'Entrada de Dados'!$B$5)*H1861</f>
        <v>0.87416000000000005</v>
      </c>
      <c r="F1861" s="48">
        <f>ROUND(E1861*D1861,2)</f>
        <v>0</v>
      </c>
      <c r="H1861" s="162">
        <v>0.98</v>
      </c>
    </row>
    <row r="1862" spans="1:8">
      <c r="A1862" s="318" t="s">
        <v>69</v>
      </c>
      <c r="B1862" s="308"/>
      <c r="C1862" s="308"/>
      <c r="D1862" s="309"/>
      <c r="E1862" s="48"/>
      <c r="F1862" s="48">
        <f>SUM(F1858:F1859)</f>
        <v>1.1299999999999999</v>
      </c>
      <c r="H1862" s="162"/>
    </row>
    <row r="1863" spans="1:8">
      <c r="A1863" s="304" t="s">
        <v>70</v>
      </c>
      <c r="B1863" s="305"/>
      <c r="C1863" s="305"/>
      <c r="D1863" s="306"/>
      <c r="E1863" s="48"/>
      <c r="F1863" s="48">
        <f>SUM(F1860:F1861)</f>
        <v>2.38</v>
      </c>
    </row>
    <row r="1864" spans="1:8">
      <c r="A1864" s="304" t="s">
        <v>71</v>
      </c>
      <c r="B1864" s="305"/>
      <c r="C1864" s="305"/>
      <c r="D1864" s="306"/>
      <c r="E1864" s="48"/>
      <c r="F1864" s="48">
        <f>F1863+F1862</f>
        <v>3.51</v>
      </c>
      <c r="G1864" s="130">
        <v>3.95</v>
      </c>
      <c r="H1864" s="162">
        <f>G1864-F1864</f>
        <v>0.44000000000000039</v>
      </c>
    </row>
    <row r="1867" spans="1:8" ht="38.25">
      <c r="A1867" s="50" t="s">
        <v>640</v>
      </c>
      <c r="B1867" s="49" t="s">
        <v>641</v>
      </c>
      <c r="C1867" s="50" t="s">
        <v>91</v>
      </c>
      <c r="D1867" s="51"/>
    </row>
    <row r="1868" spans="1:8">
      <c r="A1868" s="45" t="s">
        <v>64</v>
      </c>
      <c r="B1868" s="44" t="s">
        <v>65</v>
      </c>
      <c r="C1868" s="45" t="s">
        <v>35</v>
      </c>
      <c r="D1868" s="45" t="s">
        <v>66</v>
      </c>
      <c r="E1868" s="46" t="s">
        <v>67</v>
      </c>
      <c r="F1868" s="45" t="s">
        <v>68</v>
      </c>
      <c r="H1868" s="82" t="s">
        <v>67</v>
      </c>
    </row>
    <row r="1869" spans="1:8">
      <c r="A1869" s="54">
        <v>88264</v>
      </c>
      <c r="B1869" s="52" t="s">
        <v>74</v>
      </c>
      <c r="C1869" s="54" t="s">
        <v>62</v>
      </c>
      <c r="D1869" s="54" t="s">
        <v>398</v>
      </c>
      <c r="E1869" s="48">
        <f>(1-'Entrada de Dados'!$B$5)*H1869</f>
        <v>10.32044</v>
      </c>
      <c r="F1869" s="48">
        <f>ROUND(E1869*D1869,2)</f>
        <v>1.29</v>
      </c>
      <c r="H1869" s="85">
        <v>11.57</v>
      </c>
    </row>
    <row r="1870" spans="1:8">
      <c r="A1870" s="54">
        <v>2370</v>
      </c>
      <c r="B1870" s="52" t="s">
        <v>399</v>
      </c>
      <c r="C1870" s="54" t="s">
        <v>91</v>
      </c>
      <c r="D1870" s="54">
        <v>1</v>
      </c>
      <c r="E1870" s="48">
        <f>(1-'Entrada de Dados'!$B$5)*H1870</f>
        <v>8.0190800000000007</v>
      </c>
      <c r="F1870" s="48">
        <f>ROUND(E1870*D1870,2)</f>
        <v>8.02</v>
      </c>
      <c r="H1870" s="85">
        <v>8.99</v>
      </c>
    </row>
    <row r="1871" spans="1:8">
      <c r="A1871" s="318" t="s">
        <v>69</v>
      </c>
      <c r="B1871" s="308"/>
      <c r="C1871" s="308"/>
      <c r="D1871" s="309"/>
      <c r="E1871" s="48"/>
      <c r="F1871" s="48">
        <f>F1869</f>
        <v>1.29</v>
      </c>
      <c r="H1871" s="84"/>
    </row>
    <row r="1872" spans="1:8">
      <c r="A1872" s="304" t="s">
        <v>70</v>
      </c>
      <c r="B1872" s="305"/>
      <c r="C1872" s="305"/>
      <c r="D1872" s="306"/>
      <c r="E1872" s="48"/>
      <c r="F1872" s="48">
        <f>F1870</f>
        <v>8.02</v>
      </c>
      <c r="H1872" s="84"/>
    </row>
    <row r="1873" spans="1:8">
      <c r="A1873" s="304" t="s">
        <v>71</v>
      </c>
      <c r="B1873" s="305"/>
      <c r="C1873" s="305"/>
      <c r="D1873" s="306"/>
      <c r="E1873" s="48"/>
      <c r="F1873" s="48">
        <f>F1872+F1871</f>
        <v>9.3099999999999987</v>
      </c>
      <c r="G1873" s="136">
        <v>10.44</v>
      </c>
      <c r="H1873" s="162">
        <f>G1873-F1873</f>
        <v>1.1300000000000008</v>
      </c>
    </row>
    <row r="1876" spans="1:8" ht="38.25">
      <c r="A1876" s="50" t="s">
        <v>642</v>
      </c>
      <c r="B1876" s="49" t="s">
        <v>643</v>
      </c>
      <c r="C1876" s="50" t="s">
        <v>91</v>
      </c>
      <c r="D1876" s="51"/>
    </row>
    <row r="1877" spans="1:8">
      <c r="A1877" s="45" t="s">
        <v>64</v>
      </c>
      <c r="B1877" s="44" t="s">
        <v>65</v>
      </c>
      <c r="C1877" s="45" t="s">
        <v>35</v>
      </c>
      <c r="D1877" s="45" t="s">
        <v>66</v>
      </c>
      <c r="E1877" s="46" t="s">
        <v>67</v>
      </c>
      <c r="F1877" s="45" t="s">
        <v>68</v>
      </c>
      <c r="H1877" s="82" t="s">
        <v>67</v>
      </c>
    </row>
    <row r="1878" spans="1:8">
      <c r="A1878" s="54">
        <v>88264</v>
      </c>
      <c r="B1878" s="52" t="s">
        <v>74</v>
      </c>
      <c r="C1878" s="54" t="s">
        <v>62</v>
      </c>
      <c r="D1878" s="54" t="s">
        <v>398</v>
      </c>
      <c r="E1878" s="48">
        <f>(1-'Entrada de Dados'!$B$5)*H1878</f>
        <v>10.32044</v>
      </c>
      <c r="F1878" s="48">
        <f>ROUND(E1878*D1878,2)</f>
        <v>1.29</v>
      </c>
      <c r="H1878" s="85">
        <v>11.57</v>
      </c>
    </row>
    <row r="1879" spans="1:8">
      <c r="A1879" s="54">
        <v>2386</v>
      </c>
      <c r="B1879" s="52" t="s">
        <v>400</v>
      </c>
      <c r="C1879" s="54" t="s">
        <v>91</v>
      </c>
      <c r="D1879" s="54">
        <v>1</v>
      </c>
      <c r="E1879" s="48">
        <f>(1-'Entrada de Dados'!$B$5)*H1879</f>
        <v>13.460280000000001</v>
      </c>
      <c r="F1879" s="48">
        <f>ROUND(E1879*D1879,2)</f>
        <v>13.46</v>
      </c>
      <c r="H1879" s="85">
        <v>15.09</v>
      </c>
    </row>
    <row r="1880" spans="1:8">
      <c r="A1880" s="318" t="s">
        <v>69</v>
      </c>
      <c r="B1880" s="308"/>
      <c r="C1880" s="308"/>
      <c r="D1880" s="309"/>
      <c r="E1880" s="48"/>
      <c r="F1880" s="48">
        <f>F1878</f>
        <v>1.29</v>
      </c>
      <c r="H1880" s="84"/>
    </row>
    <row r="1881" spans="1:8">
      <c r="A1881" s="304" t="s">
        <v>70</v>
      </c>
      <c r="B1881" s="305"/>
      <c r="C1881" s="305"/>
      <c r="D1881" s="306"/>
      <c r="E1881" s="48"/>
      <c r="F1881" s="48">
        <f>F1879</f>
        <v>13.46</v>
      </c>
      <c r="H1881" s="84"/>
    </row>
    <row r="1882" spans="1:8">
      <c r="A1882" s="304" t="s">
        <v>71</v>
      </c>
      <c r="B1882" s="305"/>
      <c r="C1882" s="305"/>
      <c r="D1882" s="306"/>
      <c r="E1882" s="48"/>
      <c r="F1882" s="48">
        <f>F1881+F1880</f>
        <v>14.75</v>
      </c>
      <c r="G1882" s="136">
        <v>16.54</v>
      </c>
      <c r="H1882" s="162">
        <f>G1882-F1882</f>
        <v>1.7899999999999991</v>
      </c>
    </row>
    <row r="1885" spans="1:8" ht="38.25">
      <c r="A1885" s="50" t="s">
        <v>644</v>
      </c>
      <c r="B1885" s="49" t="s">
        <v>645</v>
      </c>
      <c r="C1885" s="50" t="s">
        <v>91</v>
      </c>
      <c r="D1885" s="51"/>
    </row>
    <row r="1886" spans="1:8">
      <c r="A1886" s="45" t="s">
        <v>64</v>
      </c>
      <c r="B1886" s="44" t="s">
        <v>65</v>
      </c>
      <c r="C1886" s="45" t="s">
        <v>35</v>
      </c>
      <c r="D1886" s="45" t="s">
        <v>66</v>
      </c>
      <c r="E1886" s="46" t="s">
        <v>67</v>
      </c>
      <c r="F1886" s="45" t="s">
        <v>68</v>
      </c>
      <c r="H1886" s="82" t="s">
        <v>67</v>
      </c>
    </row>
    <row r="1887" spans="1:8">
      <c r="A1887" s="54">
        <v>88247</v>
      </c>
      <c r="B1887" s="52" t="s">
        <v>390</v>
      </c>
      <c r="C1887" s="54" t="s">
        <v>62</v>
      </c>
      <c r="D1887" s="54" t="s">
        <v>246</v>
      </c>
      <c r="E1887" s="48">
        <f>(1-'Entrada de Dados'!$B$5)*H1887</f>
        <v>8.1796400000000009</v>
      </c>
      <c r="F1887" s="48">
        <f>ROUND(E1887*D1887,2)</f>
        <v>3.27</v>
      </c>
      <c r="H1887" s="85">
        <v>9.17</v>
      </c>
    </row>
    <row r="1888" spans="1:8">
      <c r="A1888" s="54">
        <v>88264</v>
      </c>
      <c r="B1888" s="52" t="s">
        <v>74</v>
      </c>
      <c r="C1888" s="54" t="s">
        <v>62</v>
      </c>
      <c r="D1888" s="54" t="s">
        <v>246</v>
      </c>
      <c r="E1888" s="48">
        <f>(1-'Entrada de Dados'!$B$5)*H1888</f>
        <v>10.32044</v>
      </c>
      <c r="F1888" s="48">
        <f>ROUND(E1888*D1888,2)</f>
        <v>4.13</v>
      </c>
      <c r="H1888" s="85">
        <v>11.57</v>
      </c>
    </row>
    <row r="1889" spans="1:8">
      <c r="A1889" s="54">
        <v>2373</v>
      </c>
      <c r="B1889" s="52" t="s">
        <v>401</v>
      </c>
      <c r="C1889" s="54" t="s">
        <v>91</v>
      </c>
      <c r="D1889" s="54">
        <v>1</v>
      </c>
      <c r="E1889" s="48">
        <f>(1-'Entrada de Dados'!$B$5)*H1889</f>
        <v>75.927040000000005</v>
      </c>
      <c r="F1889" s="48">
        <f>ROUND(E1889*D1889,2)</f>
        <v>75.930000000000007</v>
      </c>
      <c r="H1889" s="84">
        <v>85.12</v>
      </c>
    </row>
    <row r="1890" spans="1:8">
      <c r="A1890" s="318" t="s">
        <v>69</v>
      </c>
      <c r="B1890" s="308"/>
      <c r="C1890" s="308"/>
      <c r="D1890" s="309"/>
      <c r="E1890" s="48"/>
      <c r="F1890" s="48">
        <f>SUM(F1887:F1888)</f>
        <v>7.4</v>
      </c>
      <c r="H1890" s="84"/>
    </row>
    <row r="1891" spans="1:8">
      <c r="A1891" s="304" t="s">
        <v>70</v>
      </c>
      <c r="B1891" s="305"/>
      <c r="C1891" s="305"/>
      <c r="D1891" s="306"/>
      <c r="E1891" s="48"/>
      <c r="F1891" s="48">
        <f>F1889</f>
        <v>75.930000000000007</v>
      </c>
      <c r="H1891" s="162"/>
    </row>
    <row r="1892" spans="1:8">
      <c r="A1892" s="304" t="s">
        <v>71</v>
      </c>
      <c r="B1892" s="305"/>
      <c r="C1892" s="305"/>
      <c r="D1892" s="306"/>
      <c r="E1892" s="48"/>
      <c r="F1892" s="48">
        <f>F1891+F1890</f>
        <v>83.330000000000013</v>
      </c>
      <c r="G1892" s="136">
        <v>93.42</v>
      </c>
      <c r="H1892" s="162">
        <f>G1892-F1892</f>
        <v>10.089999999999989</v>
      </c>
    </row>
    <row r="1895" spans="1:8" ht="38.25">
      <c r="A1895" s="50" t="s">
        <v>646</v>
      </c>
      <c r="B1895" s="49" t="s">
        <v>647</v>
      </c>
      <c r="C1895" s="50" t="s">
        <v>34</v>
      </c>
      <c r="D1895" s="51"/>
    </row>
    <row r="1896" spans="1:8">
      <c r="A1896" s="45" t="s">
        <v>64</v>
      </c>
      <c r="B1896" s="44" t="s">
        <v>65</v>
      </c>
      <c r="C1896" s="45" t="s">
        <v>35</v>
      </c>
      <c r="D1896" s="45" t="s">
        <v>66</v>
      </c>
      <c r="E1896" s="46" t="s">
        <v>67</v>
      </c>
      <c r="F1896" s="45" t="s">
        <v>68</v>
      </c>
      <c r="H1896" s="82" t="s">
        <v>67</v>
      </c>
    </row>
    <row r="1897" spans="1:8">
      <c r="A1897" s="54">
        <v>88247</v>
      </c>
      <c r="B1897" s="52" t="s">
        <v>390</v>
      </c>
      <c r="C1897" s="54" t="s">
        <v>62</v>
      </c>
      <c r="D1897" s="54" t="s">
        <v>181</v>
      </c>
      <c r="E1897" s="48">
        <f>(1-'Entrada de Dados'!$B$5)*H1897</f>
        <v>8.1796400000000009</v>
      </c>
      <c r="F1897" s="48">
        <f>ROUND(E1897*D1897,2)</f>
        <v>2.4500000000000002</v>
      </c>
      <c r="H1897" s="85">
        <v>9.17</v>
      </c>
    </row>
    <row r="1898" spans="1:8">
      <c r="A1898" s="54">
        <v>88264</v>
      </c>
      <c r="B1898" s="52" t="s">
        <v>74</v>
      </c>
      <c r="C1898" s="54" t="s">
        <v>62</v>
      </c>
      <c r="D1898" s="54" t="s">
        <v>181</v>
      </c>
      <c r="E1898" s="48">
        <f>(1-'Entrada de Dados'!$B$5)*H1898</f>
        <v>10.32044</v>
      </c>
      <c r="F1898" s="48">
        <f>ROUND(E1898*D1898,2)</f>
        <v>3.1</v>
      </c>
      <c r="H1898" s="85">
        <v>11.57</v>
      </c>
    </row>
    <row r="1899" spans="1:8">
      <c r="A1899" s="54">
        <v>2685</v>
      </c>
      <c r="B1899" s="52" t="s">
        <v>402</v>
      </c>
      <c r="C1899" s="54" t="s">
        <v>34</v>
      </c>
      <c r="D1899" s="54" t="s">
        <v>199</v>
      </c>
      <c r="E1899" s="48">
        <f>(1-'Entrada de Dados'!$B$5)*H1899</f>
        <v>2.48868</v>
      </c>
      <c r="F1899" s="48">
        <f>ROUND(E1899*D1899,2)</f>
        <v>2.74</v>
      </c>
      <c r="H1899" s="84">
        <v>2.79</v>
      </c>
    </row>
    <row r="1900" spans="1:8">
      <c r="A1900" s="318" t="s">
        <v>69</v>
      </c>
      <c r="B1900" s="308"/>
      <c r="C1900" s="308"/>
      <c r="D1900" s="309"/>
      <c r="E1900" s="48"/>
      <c r="F1900" s="48">
        <f>SUM(F1897:F1898)</f>
        <v>5.5500000000000007</v>
      </c>
      <c r="H1900" s="84"/>
    </row>
    <row r="1901" spans="1:8">
      <c r="A1901" s="304" t="s">
        <v>70</v>
      </c>
      <c r="B1901" s="305"/>
      <c r="C1901" s="305"/>
      <c r="D1901" s="306"/>
      <c r="E1901" s="48"/>
      <c r="F1901" s="48">
        <f>F1899</f>
        <v>2.74</v>
      </c>
      <c r="H1901" s="162">
        <f>H1902/D1899</f>
        <v>0.9090909090909074</v>
      </c>
    </row>
    <row r="1902" spans="1:8">
      <c r="A1902" s="304" t="s">
        <v>71</v>
      </c>
      <c r="B1902" s="305"/>
      <c r="C1902" s="305"/>
      <c r="D1902" s="306"/>
      <c r="E1902" s="48"/>
      <c r="F1902" s="48">
        <f>F1901+F1900</f>
        <v>8.2900000000000009</v>
      </c>
      <c r="G1902" s="130">
        <v>9.2899999999999991</v>
      </c>
      <c r="H1902" s="162">
        <f>G1902-F1902</f>
        <v>0.99999999999999822</v>
      </c>
    </row>
    <row r="1905" spans="1:8" ht="38.25">
      <c r="A1905" s="50" t="s">
        <v>648</v>
      </c>
      <c r="B1905" s="49" t="s">
        <v>649</v>
      </c>
      <c r="C1905" s="50" t="s">
        <v>34</v>
      </c>
      <c r="D1905" s="51"/>
    </row>
    <row r="1906" spans="1:8">
      <c r="A1906" s="45" t="s">
        <v>64</v>
      </c>
      <c r="B1906" s="44" t="s">
        <v>65</v>
      </c>
      <c r="C1906" s="45" t="s">
        <v>35</v>
      </c>
      <c r="D1906" s="45" t="s">
        <v>66</v>
      </c>
      <c r="E1906" s="46" t="s">
        <v>67</v>
      </c>
      <c r="F1906" s="45" t="s">
        <v>68</v>
      </c>
      <c r="H1906" s="82" t="s">
        <v>67</v>
      </c>
    </row>
    <row r="1907" spans="1:8">
      <c r="A1907" s="54">
        <v>88247</v>
      </c>
      <c r="B1907" s="52" t="s">
        <v>390</v>
      </c>
      <c r="C1907" s="54" t="s">
        <v>62</v>
      </c>
      <c r="D1907" s="54" t="s">
        <v>181</v>
      </c>
      <c r="E1907" s="48">
        <f>(1-'Entrada de Dados'!$B$5)*H1907</f>
        <v>8.1796400000000009</v>
      </c>
      <c r="F1907" s="48">
        <f>ROUND(E1907*D1907,2)</f>
        <v>2.4500000000000002</v>
      </c>
      <c r="H1907" s="85">
        <v>9.17</v>
      </c>
    </row>
    <row r="1908" spans="1:8">
      <c r="A1908" s="54">
        <v>88264</v>
      </c>
      <c r="B1908" s="52" t="s">
        <v>74</v>
      </c>
      <c r="C1908" s="54" t="s">
        <v>62</v>
      </c>
      <c r="D1908" s="54" t="s">
        <v>181</v>
      </c>
      <c r="E1908" s="48">
        <f>(1-'Entrada de Dados'!$B$5)*H1908</f>
        <v>10.32044</v>
      </c>
      <c r="F1908" s="48">
        <f>ROUND(E1908*D1908,2)</f>
        <v>3.1</v>
      </c>
      <c r="H1908" s="85">
        <v>11.57</v>
      </c>
    </row>
    <row r="1909" spans="1:8">
      <c r="A1909" s="54">
        <v>2674</v>
      </c>
      <c r="B1909" s="52" t="s">
        <v>403</v>
      </c>
      <c r="C1909" s="54" t="s">
        <v>34</v>
      </c>
      <c r="D1909" s="54" t="s">
        <v>199</v>
      </c>
      <c r="E1909" s="48">
        <f>(1-'Entrada de Dados'!$B$5)*H1909</f>
        <v>1.6461454545454539</v>
      </c>
      <c r="F1909" s="48">
        <f>ROUND(E1909*D1909,2)</f>
        <v>1.81</v>
      </c>
      <c r="H1909" s="84">
        <v>1.8454545454545448</v>
      </c>
    </row>
    <row r="1910" spans="1:8">
      <c r="A1910" s="318" t="s">
        <v>69</v>
      </c>
      <c r="B1910" s="308"/>
      <c r="C1910" s="308"/>
      <c r="D1910" s="309"/>
      <c r="E1910" s="48"/>
      <c r="F1910" s="48">
        <f>SUM(F1907:F1908)</f>
        <v>5.5500000000000007</v>
      </c>
      <c r="H1910" s="84"/>
    </row>
    <row r="1911" spans="1:8">
      <c r="A1911" s="304" t="s">
        <v>70</v>
      </c>
      <c r="B1911" s="305"/>
      <c r="C1911" s="305"/>
      <c r="D1911" s="306"/>
      <c r="E1911" s="48"/>
      <c r="F1911" s="48">
        <f>F1909</f>
        <v>1.81</v>
      </c>
      <c r="H1911" s="162">
        <f>H1912/D1909</f>
        <v>0.80909090909090797</v>
      </c>
    </row>
    <row r="1912" spans="1:8">
      <c r="A1912" s="304" t="s">
        <v>71</v>
      </c>
      <c r="B1912" s="305"/>
      <c r="C1912" s="305"/>
      <c r="D1912" s="306"/>
      <c r="E1912" s="48"/>
      <c r="F1912" s="48">
        <f>F1911+F1910</f>
        <v>7.3600000000000012</v>
      </c>
      <c r="G1912" s="130">
        <v>8.25</v>
      </c>
      <c r="H1912" s="162">
        <f>G1912-F1912</f>
        <v>0.88999999999999879</v>
      </c>
    </row>
    <row r="1915" spans="1:8">
      <c r="A1915" s="50"/>
      <c r="B1915" s="49" t="e">
        <f>#REF!</f>
        <v>#REF!</v>
      </c>
      <c r="C1915" s="50" t="s">
        <v>34</v>
      </c>
      <c r="D1915" s="51"/>
    </row>
    <row r="1916" spans="1:8">
      <c r="A1916" s="45" t="s">
        <v>64</v>
      </c>
      <c r="B1916" s="44" t="s">
        <v>65</v>
      </c>
      <c r="C1916" s="45" t="s">
        <v>35</v>
      </c>
      <c r="D1916" s="45" t="s">
        <v>66</v>
      </c>
      <c r="E1916" s="46" t="s">
        <v>67</v>
      </c>
      <c r="F1916" s="45" t="s">
        <v>68</v>
      </c>
      <c r="H1916" s="82" t="s">
        <v>67</v>
      </c>
    </row>
    <row r="1917" spans="1:8">
      <c r="A1917" s="54">
        <v>88247</v>
      </c>
      <c r="B1917" s="52" t="s">
        <v>390</v>
      </c>
      <c r="C1917" s="54" t="s">
        <v>62</v>
      </c>
      <c r="D1917" s="54" t="s">
        <v>181</v>
      </c>
      <c r="E1917" s="48">
        <f>(1-'Entrada de Dados'!$B$5)*H1917</f>
        <v>8.1796400000000009</v>
      </c>
      <c r="F1917" s="48">
        <f>ROUND(E1917*D1917,2)</f>
        <v>2.4500000000000002</v>
      </c>
      <c r="H1917" s="85">
        <v>9.17</v>
      </c>
    </row>
    <row r="1918" spans="1:8">
      <c r="A1918" s="54">
        <v>88264</v>
      </c>
      <c r="B1918" s="52" t="s">
        <v>74</v>
      </c>
      <c r="C1918" s="54" t="s">
        <v>62</v>
      </c>
      <c r="D1918" s="54" t="s">
        <v>181</v>
      </c>
      <c r="E1918" s="48">
        <f>(1-'Entrada de Dados'!$B$5)*H1918</f>
        <v>10.32044</v>
      </c>
      <c r="F1918" s="48">
        <f>ROUND(E1918*D1918,2)</f>
        <v>3.1</v>
      </c>
      <c r="H1918" s="85">
        <v>11.57</v>
      </c>
    </row>
    <row r="1919" spans="1:8">
      <c r="A1919" s="54"/>
      <c r="B1919" s="52" t="e">
        <f>B1915</f>
        <v>#REF!</v>
      </c>
      <c r="C1919" s="54" t="s">
        <v>34</v>
      </c>
      <c r="D1919" s="54" t="s">
        <v>199</v>
      </c>
      <c r="E1919" s="48">
        <f>(1-'Entrada de Dados'!$B$5)*H1919</f>
        <v>2.8057454545454537</v>
      </c>
      <c r="F1919" s="48">
        <f>ROUND(E1919*D1919,2)</f>
        <v>3.09</v>
      </c>
      <c r="H1919" s="84">
        <v>3.1454545454545442</v>
      </c>
    </row>
    <row r="1920" spans="1:8">
      <c r="A1920" s="318" t="s">
        <v>69</v>
      </c>
      <c r="B1920" s="308"/>
      <c r="C1920" s="308"/>
      <c r="D1920" s="309"/>
      <c r="E1920" s="48"/>
      <c r="F1920" s="48">
        <f>SUM(F1917:F1918)</f>
        <v>5.5500000000000007</v>
      </c>
      <c r="H1920" s="84"/>
    </row>
    <row r="1921" spans="1:8">
      <c r="A1921" s="304" t="s">
        <v>70</v>
      </c>
      <c r="B1921" s="305"/>
      <c r="C1921" s="305"/>
      <c r="D1921" s="306"/>
      <c r="E1921" s="48"/>
      <c r="F1921" s="48">
        <f>F1919</f>
        <v>3.09</v>
      </c>
      <c r="H1921" s="162">
        <f>H1922/D1919</f>
        <v>0.94545454545454455</v>
      </c>
    </row>
    <row r="1922" spans="1:8">
      <c r="A1922" s="304" t="s">
        <v>71</v>
      </c>
      <c r="B1922" s="305"/>
      <c r="C1922" s="305"/>
      <c r="D1922" s="306"/>
      <c r="E1922" s="48"/>
      <c r="F1922" s="48">
        <f>F1921+F1920</f>
        <v>8.64</v>
      </c>
      <c r="G1922" s="130">
        <v>9.68</v>
      </c>
      <c r="H1922" s="162">
        <f>G1922-F1922</f>
        <v>1.0399999999999991</v>
      </c>
    </row>
    <row r="1925" spans="1:8" ht="38.25">
      <c r="A1925" s="50" t="s">
        <v>650</v>
      </c>
      <c r="B1925" s="49" t="s">
        <v>651</v>
      </c>
      <c r="C1925" s="50" t="s">
        <v>34</v>
      </c>
      <c r="D1925" s="51"/>
    </row>
    <row r="1926" spans="1:8">
      <c r="A1926" s="45" t="s">
        <v>64</v>
      </c>
      <c r="B1926" s="44" t="s">
        <v>65</v>
      </c>
      <c r="C1926" s="45" t="s">
        <v>35</v>
      </c>
      <c r="D1926" s="45" t="s">
        <v>66</v>
      </c>
      <c r="E1926" s="46" t="s">
        <v>67</v>
      </c>
      <c r="F1926" s="45" t="s">
        <v>68</v>
      </c>
      <c r="H1926" s="82" t="s">
        <v>67</v>
      </c>
    </row>
    <row r="1927" spans="1:8">
      <c r="A1927" s="54">
        <v>88247</v>
      </c>
      <c r="B1927" s="52" t="s">
        <v>390</v>
      </c>
      <c r="C1927" s="54" t="s">
        <v>62</v>
      </c>
      <c r="D1927" s="54" t="s">
        <v>183</v>
      </c>
      <c r="E1927" s="48">
        <f>(1-'Entrada de Dados'!$B$5)*H1927</f>
        <v>8.1796400000000009</v>
      </c>
      <c r="F1927" s="48">
        <f>ROUND(E1927*D1927,2)</f>
        <v>4.91</v>
      </c>
      <c r="H1927" s="85">
        <v>9.17</v>
      </c>
    </row>
    <row r="1928" spans="1:8">
      <c r="A1928" s="54">
        <v>88264</v>
      </c>
      <c r="B1928" s="52" t="s">
        <v>74</v>
      </c>
      <c r="C1928" s="54" t="s">
        <v>62</v>
      </c>
      <c r="D1928" s="54" t="s">
        <v>183</v>
      </c>
      <c r="E1928" s="48">
        <f>(1-'Entrada de Dados'!$B$5)*H1928</f>
        <v>10.32044</v>
      </c>
      <c r="F1928" s="48">
        <f>ROUND(E1928*D1928,2)</f>
        <v>6.19</v>
      </c>
      <c r="H1928" s="85">
        <v>11.57</v>
      </c>
    </row>
    <row r="1929" spans="1:8">
      <c r="A1929" s="54">
        <v>2686</v>
      </c>
      <c r="B1929" s="52" t="s">
        <v>404</v>
      </c>
      <c r="C1929" s="54" t="s">
        <v>34</v>
      </c>
      <c r="D1929" s="54" t="s">
        <v>199</v>
      </c>
      <c r="E1929" s="48">
        <f>(1-'Entrada de Dados'!$B$5)*H1929</f>
        <v>14.985600000000002</v>
      </c>
      <c r="F1929" s="48">
        <f>ROUND(E1929*D1929,2)</f>
        <v>16.48</v>
      </c>
      <c r="H1929" s="84">
        <v>16.8</v>
      </c>
    </row>
    <row r="1930" spans="1:8">
      <c r="A1930" s="318" t="s">
        <v>69</v>
      </c>
      <c r="B1930" s="308"/>
      <c r="C1930" s="308"/>
      <c r="D1930" s="309"/>
      <c r="E1930" s="48"/>
      <c r="F1930" s="48">
        <f>SUM(F1927:F1928)</f>
        <v>11.100000000000001</v>
      </c>
      <c r="H1930" s="84"/>
    </row>
    <row r="1931" spans="1:8">
      <c r="A1931" s="304" t="s">
        <v>70</v>
      </c>
      <c r="B1931" s="305"/>
      <c r="C1931" s="305"/>
      <c r="D1931" s="306"/>
      <c r="E1931" s="48"/>
      <c r="F1931" s="48">
        <f>F1929</f>
        <v>16.48</v>
      </c>
      <c r="H1931" s="162">
        <f>H1932/D1929</f>
        <v>3.0363636363636362</v>
      </c>
    </row>
    <row r="1932" spans="1:8">
      <c r="A1932" s="304" t="s">
        <v>71</v>
      </c>
      <c r="B1932" s="305"/>
      <c r="C1932" s="305"/>
      <c r="D1932" s="306"/>
      <c r="E1932" s="48"/>
      <c r="F1932" s="48">
        <f>F1931+F1930</f>
        <v>27.580000000000002</v>
      </c>
      <c r="G1932" s="138">
        <v>30.92</v>
      </c>
      <c r="H1932" s="162">
        <f>G1932-F1932</f>
        <v>3.34</v>
      </c>
    </row>
    <row r="1935" spans="1:8" ht="25.5">
      <c r="A1935" s="50" t="s">
        <v>652</v>
      </c>
      <c r="B1935" s="49" t="s">
        <v>653</v>
      </c>
      <c r="C1935" s="50" t="s">
        <v>91</v>
      </c>
      <c r="D1935" s="51"/>
    </row>
    <row r="1936" spans="1:8">
      <c r="A1936" s="45" t="s">
        <v>64</v>
      </c>
      <c r="B1936" s="44" t="s">
        <v>65</v>
      </c>
      <c r="C1936" s="45" t="s">
        <v>35</v>
      </c>
      <c r="D1936" s="45" t="s">
        <v>66</v>
      </c>
      <c r="E1936" s="46" t="s">
        <v>67</v>
      </c>
      <c r="F1936" s="45" t="s">
        <v>68</v>
      </c>
      <c r="H1936" s="82" t="s">
        <v>67</v>
      </c>
    </row>
    <row r="1937" spans="1:8">
      <c r="A1937" s="54">
        <v>88247</v>
      </c>
      <c r="B1937" s="52" t="s">
        <v>390</v>
      </c>
      <c r="C1937" s="54" t="s">
        <v>62</v>
      </c>
      <c r="D1937" s="54" t="s">
        <v>246</v>
      </c>
      <c r="E1937" s="48">
        <f>(1-'Entrada de Dados'!$B$5)*H1937</f>
        <v>8.1796400000000009</v>
      </c>
      <c r="F1937" s="48">
        <f>ROUND(E1937*D1937,2)</f>
        <v>3.27</v>
      </c>
      <c r="H1937" s="85">
        <v>9.17</v>
      </c>
    </row>
    <row r="1938" spans="1:8">
      <c r="A1938" s="54">
        <v>88264</v>
      </c>
      <c r="B1938" s="52" t="s">
        <v>74</v>
      </c>
      <c r="C1938" s="54" t="s">
        <v>62</v>
      </c>
      <c r="D1938" s="54" t="s">
        <v>246</v>
      </c>
      <c r="E1938" s="48">
        <f>(1-'Entrada de Dados'!$B$5)*H1938</f>
        <v>10.32044</v>
      </c>
      <c r="F1938" s="48">
        <f>ROUND(E1938*D1938,2)</f>
        <v>4.13</v>
      </c>
      <c r="H1938" s="85">
        <v>11.57</v>
      </c>
    </row>
    <row r="1939" spans="1:8">
      <c r="A1939" s="54">
        <v>11991</v>
      </c>
      <c r="B1939" s="52" t="s">
        <v>405</v>
      </c>
      <c r="C1939" s="54" t="s">
        <v>91</v>
      </c>
      <c r="D1939" s="54">
        <v>1</v>
      </c>
      <c r="E1939" s="48">
        <f>(1-'Entrada de Dados'!$B$5)*H1939</f>
        <v>32.825600000000001</v>
      </c>
      <c r="F1939" s="48">
        <f>ROUND(E1939*D1939,2)</f>
        <v>32.83</v>
      </c>
      <c r="H1939" s="84">
        <v>36.799999999999997</v>
      </c>
    </row>
    <row r="1940" spans="1:8">
      <c r="A1940" s="318" t="s">
        <v>69</v>
      </c>
      <c r="B1940" s="308"/>
      <c r="C1940" s="308"/>
      <c r="D1940" s="309"/>
      <c r="E1940" s="48"/>
      <c r="F1940" s="48">
        <f>SUM(F1937:F1938)</f>
        <v>7.4</v>
      </c>
      <c r="H1940" s="84"/>
    </row>
    <row r="1941" spans="1:8">
      <c r="A1941" s="304" t="s">
        <v>70</v>
      </c>
      <c r="B1941" s="305"/>
      <c r="C1941" s="305"/>
      <c r="D1941" s="306"/>
      <c r="E1941" s="48"/>
      <c r="F1941" s="48">
        <f>F1939</f>
        <v>32.83</v>
      </c>
      <c r="H1941" s="162">
        <f>H1942/D1939</f>
        <v>4.8700000000000045</v>
      </c>
    </row>
    <row r="1942" spans="1:8">
      <c r="A1942" s="304" t="s">
        <v>71</v>
      </c>
      <c r="B1942" s="305"/>
      <c r="C1942" s="305"/>
      <c r="D1942" s="306"/>
      <c r="E1942" s="48"/>
      <c r="F1942" s="48">
        <f>F1941+F1940</f>
        <v>40.229999999999997</v>
      </c>
      <c r="G1942" s="138">
        <v>45.1</v>
      </c>
      <c r="H1942" s="162">
        <f>G1942-F1942</f>
        <v>4.8700000000000045</v>
      </c>
    </row>
    <row r="1945" spans="1:8">
      <c r="A1945" s="50"/>
      <c r="B1945" s="49" t="e">
        <f>#REF!</f>
        <v>#REF!</v>
      </c>
      <c r="C1945" s="50" t="s">
        <v>91</v>
      </c>
      <c r="D1945" s="51"/>
    </row>
    <row r="1946" spans="1:8">
      <c r="A1946" s="45" t="s">
        <v>64</v>
      </c>
      <c r="B1946" s="44" t="s">
        <v>65</v>
      </c>
      <c r="C1946" s="45" t="s">
        <v>35</v>
      </c>
      <c r="D1946" s="45" t="s">
        <v>66</v>
      </c>
      <c r="E1946" s="46" t="s">
        <v>67</v>
      </c>
      <c r="F1946" s="45" t="s">
        <v>68</v>
      </c>
      <c r="H1946" s="82" t="s">
        <v>67</v>
      </c>
    </row>
    <row r="1947" spans="1:8">
      <c r="A1947" s="54">
        <v>88264</v>
      </c>
      <c r="B1947" s="52" t="s">
        <v>74</v>
      </c>
      <c r="C1947" s="54" t="s">
        <v>62</v>
      </c>
      <c r="D1947" s="54">
        <v>0.6</v>
      </c>
      <c r="E1947" s="48">
        <f>(1-'Entrada de Dados'!$B$5)*H1947</f>
        <v>10.32044</v>
      </c>
      <c r="F1947" s="48">
        <f>ROUND(E1947*D1947,2)</f>
        <v>6.19</v>
      </c>
      <c r="H1947" s="85">
        <v>11.57</v>
      </c>
    </row>
    <row r="1948" spans="1:8">
      <c r="A1948" s="54"/>
      <c r="B1948" s="52" t="e">
        <f>B1945</f>
        <v>#REF!</v>
      </c>
      <c r="C1948" s="54" t="s">
        <v>91</v>
      </c>
      <c r="D1948" s="54">
        <v>1</v>
      </c>
      <c r="E1948" s="48">
        <f>(1-'Entrada de Dados'!$B$5)*H1948</f>
        <v>78.192719999999994</v>
      </c>
      <c r="F1948" s="48">
        <f>ROUND(E1948*D1948,2)</f>
        <v>78.19</v>
      </c>
      <c r="H1948" s="85">
        <v>87.66</v>
      </c>
    </row>
    <row r="1949" spans="1:8">
      <c r="A1949" s="318" t="s">
        <v>69</v>
      </c>
      <c r="B1949" s="308"/>
      <c r="C1949" s="308"/>
      <c r="D1949" s="309"/>
      <c r="E1949" s="48"/>
      <c r="F1949" s="48">
        <f>F1947</f>
        <v>6.19</v>
      </c>
      <c r="H1949" s="84"/>
    </row>
    <row r="1950" spans="1:8">
      <c r="A1950" s="304" t="s">
        <v>70</v>
      </c>
      <c r="B1950" s="305"/>
      <c r="C1950" s="305"/>
      <c r="D1950" s="306"/>
      <c r="E1950" s="48"/>
      <c r="F1950" s="48">
        <f>F1948</f>
        <v>78.19</v>
      </c>
      <c r="H1950" s="84"/>
    </row>
    <row r="1951" spans="1:8">
      <c r="A1951" s="304" t="s">
        <v>71</v>
      </c>
      <c r="B1951" s="305"/>
      <c r="C1951" s="305"/>
      <c r="D1951" s="306"/>
      <c r="E1951" s="48"/>
      <c r="F1951" s="48">
        <f>F1950+F1949</f>
        <v>84.38</v>
      </c>
      <c r="G1951" s="130">
        <v>94.6</v>
      </c>
      <c r="H1951" s="162">
        <f>G1951-F1951</f>
        <v>10.219999999999999</v>
      </c>
    </row>
    <row r="1954" spans="1:8">
      <c r="A1954" s="50"/>
      <c r="B1954" s="49" t="e">
        <f>#REF!</f>
        <v>#REF!</v>
      </c>
      <c r="C1954" s="50" t="s">
        <v>91</v>
      </c>
      <c r="D1954" s="51"/>
    </row>
    <row r="1955" spans="1:8">
      <c r="A1955" s="45" t="s">
        <v>64</v>
      </c>
      <c r="B1955" s="44" t="s">
        <v>65</v>
      </c>
      <c r="C1955" s="45" t="s">
        <v>35</v>
      </c>
      <c r="D1955" s="45" t="s">
        <v>66</v>
      </c>
      <c r="E1955" s="46" t="s">
        <v>67</v>
      </c>
      <c r="F1955" s="45" t="s">
        <v>68</v>
      </c>
      <c r="H1955" s="82" t="s">
        <v>67</v>
      </c>
    </row>
    <row r="1956" spans="1:8">
      <c r="A1956" s="54">
        <v>88264</v>
      </c>
      <c r="B1956" s="52" t="s">
        <v>74</v>
      </c>
      <c r="C1956" s="54" t="s">
        <v>62</v>
      </c>
      <c r="D1956" s="54" t="s">
        <v>398</v>
      </c>
      <c r="E1956" s="48">
        <f>(1-'Entrada de Dados'!$B$5)*H1956</f>
        <v>10.32044</v>
      </c>
      <c r="F1956" s="48">
        <f>ROUND(E1956*D1956,2)</f>
        <v>1.29</v>
      </c>
      <c r="H1956" s="85">
        <v>11.57</v>
      </c>
    </row>
    <row r="1957" spans="1:8">
      <c r="A1957" s="54"/>
      <c r="B1957" s="52" t="e">
        <f>B1954</f>
        <v>#REF!</v>
      </c>
      <c r="C1957" s="54" t="s">
        <v>91</v>
      </c>
      <c r="D1957" s="54">
        <v>1</v>
      </c>
      <c r="E1957" s="48">
        <f>(1-'Entrada de Dados'!$B$5)*H1957</f>
        <v>4.4867600000000003</v>
      </c>
      <c r="F1957" s="48">
        <f>ROUND(E1957*D1957,2)</f>
        <v>4.49</v>
      </c>
      <c r="H1957" s="85">
        <v>5.03</v>
      </c>
    </row>
    <row r="1958" spans="1:8">
      <c r="A1958" s="318" t="s">
        <v>69</v>
      </c>
      <c r="B1958" s="308"/>
      <c r="C1958" s="308"/>
      <c r="D1958" s="309"/>
      <c r="E1958" s="48"/>
      <c r="F1958" s="48">
        <f>F1956</f>
        <v>1.29</v>
      </c>
      <c r="H1958" s="84"/>
    </row>
    <row r="1959" spans="1:8">
      <c r="A1959" s="304" t="s">
        <v>70</v>
      </c>
      <c r="B1959" s="305"/>
      <c r="C1959" s="305"/>
      <c r="D1959" s="306"/>
      <c r="E1959" s="48"/>
      <c r="F1959" s="48">
        <f>F1957</f>
        <v>4.49</v>
      </c>
      <c r="H1959" s="84"/>
    </row>
    <row r="1960" spans="1:8">
      <c r="A1960" s="304" t="s">
        <v>71</v>
      </c>
      <c r="B1960" s="305"/>
      <c r="C1960" s="305"/>
      <c r="D1960" s="306"/>
      <c r="E1960" s="48"/>
      <c r="F1960" s="48">
        <f>F1959+F1958</f>
        <v>5.78</v>
      </c>
      <c r="G1960" s="130">
        <v>6.48</v>
      </c>
      <c r="H1960" s="162">
        <f>G1960-F1960</f>
        <v>0.70000000000000018</v>
      </c>
    </row>
    <row r="1963" spans="1:8">
      <c r="A1963" s="50"/>
      <c r="B1963" s="49" t="e">
        <f>#REF!</f>
        <v>#REF!</v>
      </c>
      <c r="C1963" s="50" t="s">
        <v>91</v>
      </c>
      <c r="D1963" s="51"/>
    </row>
    <row r="1964" spans="1:8">
      <c r="A1964" s="45" t="s">
        <v>64</v>
      </c>
      <c r="B1964" s="44" t="s">
        <v>65</v>
      </c>
      <c r="C1964" s="45" t="s">
        <v>35</v>
      </c>
      <c r="D1964" s="45" t="s">
        <v>66</v>
      </c>
      <c r="E1964" s="46" t="s">
        <v>67</v>
      </c>
      <c r="F1964" s="45" t="s">
        <v>68</v>
      </c>
      <c r="H1964" s="82" t="s">
        <v>67</v>
      </c>
    </row>
    <row r="1965" spans="1:8">
      <c r="A1965" s="54">
        <v>88264</v>
      </c>
      <c r="B1965" s="52" t="s">
        <v>74</v>
      </c>
      <c r="C1965" s="54" t="s">
        <v>62</v>
      </c>
      <c r="D1965" s="54" t="s">
        <v>398</v>
      </c>
      <c r="E1965" s="48">
        <f>(1-'Entrada de Dados'!$B$5)*H1965</f>
        <v>10.32044</v>
      </c>
      <c r="F1965" s="48">
        <f>ROUND(E1965*D1965,2)</f>
        <v>1.29</v>
      </c>
      <c r="H1965" s="85">
        <v>11.57</v>
      </c>
    </row>
    <row r="1966" spans="1:8">
      <c r="A1966" s="54"/>
      <c r="B1966" s="52" t="e">
        <f>B1963</f>
        <v>#REF!</v>
      </c>
      <c r="C1966" s="54" t="s">
        <v>91</v>
      </c>
      <c r="D1966" s="54">
        <v>1</v>
      </c>
      <c r="E1966" s="48">
        <f>(1-'Entrada de Dados'!$B$5)*H1966</f>
        <v>5.8961200000000007</v>
      </c>
      <c r="F1966" s="48">
        <f>ROUND(E1966*D1966,2)</f>
        <v>5.9</v>
      </c>
      <c r="H1966" s="85">
        <v>6.61</v>
      </c>
    </row>
    <row r="1967" spans="1:8">
      <c r="A1967" s="318" t="s">
        <v>69</v>
      </c>
      <c r="B1967" s="308"/>
      <c r="C1967" s="308"/>
      <c r="D1967" s="309"/>
      <c r="E1967" s="48"/>
      <c r="F1967" s="48">
        <f>F1965</f>
        <v>1.29</v>
      </c>
      <c r="H1967" s="84"/>
    </row>
    <row r="1968" spans="1:8">
      <c r="A1968" s="304" t="s">
        <v>70</v>
      </c>
      <c r="B1968" s="305"/>
      <c r="C1968" s="305"/>
      <c r="D1968" s="306"/>
      <c r="E1968" s="48"/>
      <c r="F1968" s="48">
        <f>F1966</f>
        <v>5.9</v>
      </c>
      <c r="H1968" s="84"/>
    </row>
    <row r="1969" spans="1:8">
      <c r="A1969" s="304" t="s">
        <v>71</v>
      </c>
      <c r="B1969" s="305"/>
      <c r="C1969" s="305"/>
      <c r="D1969" s="306"/>
      <c r="E1969" s="48"/>
      <c r="F1969" s="48">
        <f>F1968+F1967</f>
        <v>7.19</v>
      </c>
      <c r="G1969" s="130">
        <v>8.06</v>
      </c>
      <c r="H1969" s="162">
        <f>G1969-F1969</f>
        <v>0.87000000000000011</v>
      </c>
    </row>
    <row r="1972" spans="1:8">
      <c r="A1972" s="50"/>
      <c r="B1972" s="49" t="e">
        <f>#REF!</f>
        <v>#REF!</v>
      </c>
      <c r="C1972" s="50" t="s">
        <v>91</v>
      </c>
      <c r="D1972" s="51"/>
    </row>
    <row r="1973" spans="1:8">
      <c r="A1973" s="45" t="s">
        <v>64</v>
      </c>
      <c r="B1973" s="44" t="s">
        <v>65</v>
      </c>
      <c r="C1973" s="45" t="s">
        <v>35</v>
      </c>
      <c r="D1973" s="45" t="s">
        <v>66</v>
      </c>
      <c r="E1973" s="46" t="s">
        <v>67</v>
      </c>
      <c r="F1973" s="45" t="s">
        <v>68</v>
      </c>
      <c r="H1973" s="82" t="s">
        <v>67</v>
      </c>
    </row>
    <row r="1974" spans="1:8">
      <c r="A1974" s="54">
        <v>88264</v>
      </c>
      <c r="B1974" s="52" t="s">
        <v>74</v>
      </c>
      <c r="C1974" s="54" t="s">
        <v>62</v>
      </c>
      <c r="D1974" s="54">
        <v>0.6</v>
      </c>
      <c r="E1974" s="48">
        <f>(1-'Entrada de Dados'!$B$5)*H1974</f>
        <v>10.32044</v>
      </c>
      <c r="F1974" s="48">
        <f>ROUND(E1974*D1974,2)</f>
        <v>6.19</v>
      </c>
      <c r="H1974" s="85">
        <v>11.57</v>
      </c>
    </row>
    <row r="1975" spans="1:8">
      <c r="A1975" s="54"/>
      <c r="B1975" s="52" t="e">
        <f>B1972</f>
        <v>#REF!</v>
      </c>
      <c r="C1975" s="54" t="s">
        <v>91</v>
      </c>
      <c r="D1975" s="54">
        <v>1</v>
      </c>
      <c r="E1975" s="48">
        <f>(1-'Entrada de Dados'!$B$5)*H1975</f>
        <v>15.449440000000001</v>
      </c>
      <c r="F1975" s="48">
        <f>ROUND(E1975*D1975,2)</f>
        <v>15.45</v>
      </c>
      <c r="H1975" s="85">
        <v>17.32</v>
      </c>
    </row>
    <row r="1976" spans="1:8">
      <c r="A1976" s="318" t="s">
        <v>69</v>
      </c>
      <c r="B1976" s="308"/>
      <c r="C1976" s="308"/>
      <c r="D1976" s="309"/>
      <c r="E1976" s="48"/>
      <c r="F1976" s="48">
        <f>F1974</f>
        <v>6.19</v>
      </c>
      <c r="H1976" s="84"/>
    </row>
    <row r="1977" spans="1:8">
      <c r="A1977" s="304" t="s">
        <v>70</v>
      </c>
      <c r="B1977" s="305"/>
      <c r="C1977" s="305"/>
      <c r="D1977" s="306"/>
      <c r="E1977" s="48"/>
      <c r="F1977" s="48">
        <f>F1975</f>
        <v>15.45</v>
      </c>
      <c r="H1977" s="84"/>
    </row>
    <row r="1978" spans="1:8">
      <c r="A1978" s="304" t="s">
        <v>71</v>
      </c>
      <c r="B1978" s="305"/>
      <c r="C1978" s="305"/>
      <c r="D1978" s="306"/>
      <c r="E1978" s="48"/>
      <c r="F1978" s="48">
        <f>F1977+F1976</f>
        <v>21.64</v>
      </c>
      <c r="G1978" s="130">
        <v>24.26</v>
      </c>
      <c r="H1978" s="162">
        <f>G1978-F1978</f>
        <v>2.620000000000001</v>
      </c>
    </row>
    <row r="1981" spans="1:8">
      <c r="A1981" s="50"/>
      <c r="B1981" s="49" t="e">
        <f>#REF!</f>
        <v>#REF!</v>
      </c>
      <c r="C1981" s="50" t="s">
        <v>91</v>
      </c>
      <c r="D1981" s="51"/>
    </row>
    <row r="1982" spans="1:8">
      <c r="A1982" s="45" t="s">
        <v>64</v>
      </c>
      <c r="B1982" s="44" t="s">
        <v>65</v>
      </c>
      <c r="C1982" s="45" t="s">
        <v>35</v>
      </c>
      <c r="D1982" s="45" t="s">
        <v>66</v>
      </c>
      <c r="E1982" s="46" t="s">
        <v>67</v>
      </c>
      <c r="F1982" s="45" t="s">
        <v>68</v>
      </c>
      <c r="H1982" s="82" t="s">
        <v>67</v>
      </c>
    </row>
    <row r="1983" spans="1:8">
      <c r="A1983" s="54">
        <v>88264</v>
      </c>
      <c r="B1983" s="52" t="s">
        <v>74</v>
      </c>
      <c r="C1983" s="54" t="s">
        <v>62</v>
      </c>
      <c r="D1983" s="54">
        <v>0.6</v>
      </c>
      <c r="E1983" s="48">
        <f>(1-'Entrada de Dados'!$B$5)*H1983</f>
        <v>10.32044</v>
      </c>
      <c r="F1983" s="48">
        <f>ROUND(E1983*D1983,2)</f>
        <v>6.19</v>
      </c>
      <c r="H1983" s="85">
        <v>11.57</v>
      </c>
    </row>
    <row r="1984" spans="1:8">
      <c r="A1984" s="54"/>
      <c r="B1984" s="52" t="e">
        <f>B1981</f>
        <v>#REF!</v>
      </c>
      <c r="C1984" s="54" t="s">
        <v>91</v>
      </c>
      <c r="D1984" s="54">
        <v>1</v>
      </c>
      <c r="E1984" s="48">
        <f>(1-'Entrada de Dados'!$B$5)*H1984</f>
        <v>2.5867999999999998</v>
      </c>
      <c r="F1984" s="48">
        <f>ROUND(E1984*D1984,2)</f>
        <v>2.59</v>
      </c>
      <c r="H1984" s="85">
        <v>2.9</v>
      </c>
    </row>
    <row r="1985" spans="1:8">
      <c r="A1985" s="318" t="s">
        <v>69</v>
      </c>
      <c r="B1985" s="308"/>
      <c r="C1985" s="308"/>
      <c r="D1985" s="309"/>
      <c r="E1985" s="48"/>
      <c r="F1985" s="48">
        <f>F1983</f>
        <v>6.19</v>
      </c>
      <c r="H1985" s="84"/>
    </row>
    <row r="1986" spans="1:8">
      <c r="A1986" s="304" t="s">
        <v>70</v>
      </c>
      <c r="B1986" s="305"/>
      <c r="C1986" s="305"/>
      <c r="D1986" s="306"/>
      <c r="E1986" s="48"/>
      <c r="F1986" s="48">
        <f>F1984</f>
        <v>2.59</v>
      </c>
      <c r="H1986" s="84"/>
    </row>
    <row r="1987" spans="1:8">
      <c r="A1987" s="304" t="s">
        <v>71</v>
      </c>
      <c r="B1987" s="305"/>
      <c r="C1987" s="305"/>
      <c r="D1987" s="306"/>
      <c r="E1987" s="48"/>
      <c r="F1987" s="48">
        <f>F1986+F1985</f>
        <v>8.7800000000000011</v>
      </c>
      <c r="G1987" s="130">
        <v>9.84</v>
      </c>
      <c r="H1987" s="162">
        <f>G1987-F1987</f>
        <v>1.0599999999999987</v>
      </c>
    </row>
    <row r="1990" spans="1:8">
      <c r="A1990" s="50"/>
      <c r="B1990" s="49" t="e">
        <f>#REF!</f>
        <v>#REF!</v>
      </c>
      <c r="C1990" s="50" t="s">
        <v>91</v>
      </c>
      <c r="D1990" s="51"/>
    </row>
    <row r="1991" spans="1:8">
      <c r="A1991" s="45" t="s">
        <v>64</v>
      </c>
      <c r="B1991" s="44" t="s">
        <v>65</v>
      </c>
      <c r="C1991" s="45" t="s">
        <v>35</v>
      </c>
      <c r="D1991" s="45" t="s">
        <v>66</v>
      </c>
      <c r="E1991" s="46" t="s">
        <v>67</v>
      </c>
      <c r="F1991" s="45" t="s">
        <v>68</v>
      </c>
      <c r="H1991" s="82" t="s">
        <v>67</v>
      </c>
    </row>
    <row r="1992" spans="1:8">
      <c r="A1992" s="54">
        <v>88247</v>
      </c>
      <c r="B1992" s="52" t="s">
        <v>390</v>
      </c>
      <c r="C1992" s="54" t="s">
        <v>62</v>
      </c>
      <c r="D1992" s="54" t="s">
        <v>246</v>
      </c>
      <c r="E1992" s="48">
        <f>(1-'Entrada de Dados'!$B$5)*H1992</f>
        <v>8.1796400000000009</v>
      </c>
      <c r="F1992" s="48">
        <f>ROUND(E1992*D1992,2)</f>
        <v>3.27</v>
      </c>
      <c r="H1992" s="85">
        <v>9.17</v>
      </c>
    </row>
    <row r="1993" spans="1:8">
      <c r="A1993" s="54">
        <v>88264</v>
      </c>
      <c r="B1993" s="52" t="s">
        <v>74</v>
      </c>
      <c r="C1993" s="54" t="s">
        <v>62</v>
      </c>
      <c r="D1993" s="54" t="s">
        <v>246</v>
      </c>
      <c r="E1993" s="48">
        <f>(1-'Entrada de Dados'!$B$5)*H1993</f>
        <v>10.32044</v>
      </c>
      <c r="F1993" s="48">
        <f>ROUND(E1993*D1993,2)</f>
        <v>4.13</v>
      </c>
      <c r="H1993" s="85">
        <v>11.57</v>
      </c>
    </row>
    <row r="1994" spans="1:8">
      <c r="A1994" s="54"/>
      <c r="B1994" s="53" t="e">
        <f>B1990</f>
        <v>#REF!</v>
      </c>
      <c r="C1994" s="54" t="s">
        <v>91</v>
      </c>
      <c r="D1994" s="54">
        <v>1</v>
      </c>
      <c r="E1994" s="48">
        <f>(1-'Entrada de Dados'!$B$5)*H1994</f>
        <v>119.57260000000001</v>
      </c>
      <c r="F1994" s="48">
        <f>ROUND(E1994*D1994,2)</f>
        <v>119.57</v>
      </c>
      <c r="H1994" s="84">
        <v>134.05000000000001</v>
      </c>
    </row>
    <row r="1995" spans="1:8">
      <c r="A1995" s="318" t="s">
        <v>69</v>
      </c>
      <c r="B1995" s="308"/>
      <c r="C1995" s="308"/>
      <c r="D1995" s="309"/>
      <c r="E1995" s="48"/>
      <c r="F1995" s="48">
        <f>SUM(F1992:F1993)</f>
        <v>7.4</v>
      </c>
      <c r="H1995" s="84"/>
    </row>
    <row r="1996" spans="1:8">
      <c r="A1996" s="304" t="s">
        <v>70</v>
      </c>
      <c r="B1996" s="305"/>
      <c r="C1996" s="305"/>
      <c r="D1996" s="306"/>
      <c r="E1996" s="48"/>
      <c r="F1996" s="48">
        <f>F1994</f>
        <v>119.57</v>
      </c>
      <c r="H1996" s="162">
        <f>H1997/D1994</f>
        <v>15.379999999999995</v>
      </c>
    </row>
    <row r="1997" spans="1:8">
      <c r="A1997" s="304" t="s">
        <v>71</v>
      </c>
      <c r="B1997" s="305"/>
      <c r="C1997" s="305"/>
      <c r="D1997" s="306"/>
      <c r="E1997" s="48"/>
      <c r="F1997" s="48">
        <f>F1996+F1995</f>
        <v>126.97</v>
      </c>
      <c r="G1997" s="133">
        <v>142.35</v>
      </c>
      <c r="H1997" s="162">
        <f>G1997-F1997</f>
        <v>15.379999999999995</v>
      </c>
    </row>
    <row r="2000" spans="1:8">
      <c r="A2000" s="50"/>
      <c r="B2000" s="49" t="e">
        <f>#REF!</f>
        <v>#REF!</v>
      </c>
      <c r="C2000" s="50" t="s">
        <v>91</v>
      </c>
      <c r="D2000" s="51"/>
    </row>
    <row r="2001" spans="1:8">
      <c r="A2001" s="45" t="s">
        <v>64</v>
      </c>
      <c r="B2001" s="44" t="s">
        <v>65</v>
      </c>
      <c r="C2001" s="45" t="s">
        <v>35</v>
      </c>
      <c r="D2001" s="45" t="s">
        <v>66</v>
      </c>
      <c r="E2001" s="46" t="s">
        <v>67</v>
      </c>
      <c r="F2001" s="45" t="s">
        <v>68</v>
      </c>
      <c r="H2001" s="82" t="s">
        <v>67</v>
      </c>
    </row>
    <row r="2002" spans="1:8">
      <c r="A2002" s="54">
        <v>88264</v>
      </c>
      <c r="B2002" s="52" t="s">
        <v>74</v>
      </c>
      <c r="C2002" s="54" t="s">
        <v>62</v>
      </c>
      <c r="D2002" s="54" t="s">
        <v>398</v>
      </c>
      <c r="E2002" s="48">
        <f>(1-'Entrada de Dados'!$B$5)*H2002</f>
        <v>10.32044</v>
      </c>
      <c r="F2002" s="48">
        <f>ROUND(E2002*D2002,2)</f>
        <v>1.29</v>
      </c>
      <c r="H2002" s="85">
        <v>11.57</v>
      </c>
    </row>
    <row r="2003" spans="1:8">
      <c r="A2003" s="54"/>
      <c r="B2003" s="52" t="e">
        <f>B2000</f>
        <v>#REF!</v>
      </c>
      <c r="C2003" s="54" t="s">
        <v>91</v>
      </c>
      <c r="D2003" s="54">
        <v>1</v>
      </c>
      <c r="E2003" s="48">
        <f>(1-'Entrada de Dados'!$B$5)*H2003</f>
        <v>1.97132</v>
      </c>
      <c r="F2003" s="48">
        <f>ROUND(E2003*D2003,2)</f>
        <v>1.97</v>
      </c>
      <c r="H2003" s="85">
        <v>2.21</v>
      </c>
    </row>
    <row r="2004" spans="1:8">
      <c r="A2004" s="318" t="s">
        <v>69</v>
      </c>
      <c r="B2004" s="308"/>
      <c r="C2004" s="308"/>
      <c r="D2004" s="309"/>
      <c r="E2004" s="48"/>
      <c r="F2004" s="48">
        <f>F2002</f>
        <v>1.29</v>
      </c>
      <c r="H2004" s="84"/>
    </row>
    <row r="2005" spans="1:8">
      <c r="A2005" s="304" t="s">
        <v>70</v>
      </c>
      <c r="B2005" s="305"/>
      <c r="C2005" s="305"/>
      <c r="D2005" s="306"/>
      <c r="E2005" s="48"/>
      <c r="F2005" s="48">
        <f>F2003</f>
        <v>1.97</v>
      </c>
      <c r="H2005" s="84"/>
    </row>
    <row r="2006" spans="1:8">
      <c r="A2006" s="304" t="s">
        <v>71</v>
      </c>
      <c r="B2006" s="305"/>
      <c r="C2006" s="305"/>
      <c r="D2006" s="306"/>
      <c r="E2006" s="48"/>
      <c r="F2006" s="48">
        <f>F2005+F2004</f>
        <v>3.26</v>
      </c>
      <c r="G2006" s="130">
        <v>3.66</v>
      </c>
      <c r="H2006" s="162">
        <f>G2006-F2006</f>
        <v>0.40000000000000036</v>
      </c>
    </row>
    <row r="2009" spans="1:8">
      <c r="A2009" s="50"/>
      <c r="B2009" s="49" t="e">
        <f>#REF!</f>
        <v>#REF!</v>
      </c>
      <c r="C2009" s="50" t="s">
        <v>91</v>
      </c>
      <c r="D2009" s="51"/>
    </row>
    <row r="2010" spans="1:8">
      <c r="A2010" s="45" t="s">
        <v>64</v>
      </c>
      <c r="B2010" s="44" t="s">
        <v>65</v>
      </c>
      <c r="C2010" s="45" t="s">
        <v>35</v>
      </c>
      <c r="D2010" s="45" t="s">
        <v>66</v>
      </c>
      <c r="E2010" s="46" t="s">
        <v>67</v>
      </c>
      <c r="F2010" s="45" t="s">
        <v>68</v>
      </c>
      <c r="H2010" s="82" t="s">
        <v>67</v>
      </c>
    </row>
    <row r="2011" spans="1:8">
      <c r="A2011" s="54">
        <v>88247</v>
      </c>
      <c r="B2011" s="52" t="s">
        <v>390</v>
      </c>
      <c r="C2011" s="54" t="s">
        <v>62</v>
      </c>
      <c r="D2011" s="54">
        <v>4</v>
      </c>
      <c r="E2011" s="48">
        <f>(1-'Entrada de Dados'!$B$5)*H2011</f>
        <v>8.1796400000000009</v>
      </c>
      <c r="F2011" s="48">
        <f>ROUND(E2011*D2011,2)</f>
        <v>32.72</v>
      </c>
      <c r="H2011" s="85">
        <v>9.17</v>
      </c>
    </row>
    <row r="2012" spans="1:8">
      <c r="A2012" s="54">
        <v>88264</v>
      </c>
      <c r="B2012" s="52" t="s">
        <v>74</v>
      </c>
      <c r="C2012" s="54" t="s">
        <v>62</v>
      </c>
      <c r="D2012" s="54">
        <v>4</v>
      </c>
      <c r="E2012" s="48">
        <f>(1-'Entrada de Dados'!$B$5)*H2012</f>
        <v>10.32044</v>
      </c>
      <c r="F2012" s="48">
        <f>ROUND(E2012*D2012,2)</f>
        <v>41.28</v>
      </c>
      <c r="H2012" s="85">
        <v>11.57</v>
      </c>
    </row>
    <row r="2013" spans="1:8">
      <c r="A2013" s="54"/>
      <c r="B2013" s="53" t="e">
        <f>B2009</f>
        <v>#REF!</v>
      </c>
      <c r="C2013" s="54" t="s">
        <v>91</v>
      </c>
      <c r="D2013" s="54">
        <v>1</v>
      </c>
      <c r="E2013" s="48">
        <f>(1-'Entrada de Dados'!$B$5)*H2013</f>
        <v>1130.1996799999999</v>
      </c>
      <c r="F2013" s="48">
        <f>ROUND(E2013*D2013,2)</f>
        <v>1130.2</v>
      </c>
      <c r="H2013" s="84">
        <v>1267.04</v>
      </c>
    </row>
    <row r="2014" spans="1:8">
      <c r="A2014" s="318" t="s">
        <v>69</v>
      </c>
      <c r="B2014" s="308"/>
      <c r="C2014" s="308"/>
      <c r="D2014" s="309"/>
      <c r="E2014" s="48"/>
      <c r="F2014" s="48">
        <f>SUM(F2011:F2012)</f>
        <v>74</v>
      </c>
      <c r="H2014" s="84"/>
    </row>
    <row r="2015" spans="1:8">
      <c r="A2015" s="304" t="s">
        <v>70</v>
      </c>
      <c r="B2015" s="305"/>
      <c r="C2015" s="305"/>
      <c r="D2015" s="306"/>
      <c r="E2015" s="48"/>
      <c r="F2015" s="48">
        <f>F2013</f>
        <v>1130.2</v>
      </c>
      <c r="H2015" s="162">
        <f>H2016/D2013</f>
        <v>145.79999999999995</v>
      </c>
    </row>
    <row r="2016" spans="1:8">
      <c r="A2016" s="304" t="s">
        <v>71</v>
      </c>
      <c r="B2016" s="305"/>
      <c r="C2016" s="305"/>
      <c r="D2016" s="306"/>
      <c r="E2016" s="48"/>
      <c r="F2016" s="48">
        <f>F2015+F2014</f>
        <v>1204.2</v>
      </c>
      <c r="G2016" s="130">
        <v>1350</v>
      </c>
      <c r="H2016" s="162">
        <f>G2016-F2016</f>
        <v>145.79999999999995</v>
      </c>
    </row>
    <row r="2019" spans="1:8" ht="51">
      <c r="A2019" s="50" t="s">
        <v>654</v>
      </c>
      <c r="B2019" s="49" t="s">
        <v>655</v>
      </c>
      <c r="C2019" s="50" t="s">
        <v>91</v>
      </c>
      <c r="D2019" s="51"/>
    </row>
    <row r="2020" spans="1:8">
      <c r="A2020" s="45" t="s">
        <v>64</v>
      </c>
      <c r="B2020" s="44" t="s">
        <v>65</v>
      </c>
      <c r="C2020" s="45" t="s">
        <v>35</v>
      </c>
      <c r="D2020" s="45" t="s">
        <v>66</v>
      </c>
      <c r="E2020" s="46" t="s">
        <v>67</v>
      </c>
      <c r="F2020" s="45" t="s">
        <v>68</v>
      </c>
      <c r="H2020" s="82" t="s">
        <v>67</v>
      </c>
    </row>
    <row r="2021" spans="1:8">
      <c r="A2021" s="54">
        <v>88247</v>
      </c>
      <c r="B2021" s="52" t="s">
        <v>390</v>
      </c>
      <c r="C2021" s="54" t="s">
        <v>62</v>
      </c>
      <c r="D2021" s="54" t="s">
        <v>200</v>
      </c>
      <c r="E2021" s="48">
        <f>(1-'Entrada de Dados'!$B$5)*H2021</f>
        <v>8.1796400000000009</v>
      </c>
      <c r="F2021" s="48">
        <f>ROUND(E2021*D2021,2)</f>
        <v>28.63</v>
      </c>
      <c r="H2021" s="85">
        <v>9.17</v>
      </c>
    </row>
    <row r="2022" spans="1:8">
      <c r="A2022" s="54">
        <v>88264</v>
      </c>
      <c r="B2022" s="52" t="s">
        <v>74</v>
      </c>
      <c r="C2022" s="54" t="s">
        <v>62</v>
      </c>
      <c r="D2022" s="54" t="s">
        <v>200</v>
      </c>
      <c r="E2022" s="48">
        <f>(1-'Entrada de Dados'!$B$5)*H2022</f>
        <v>10.32044</v>
      </c>
      <c r="F2022" s="48">
        <f>ROUND(E2022*D2022,2)</f>
        <v>36.119999999999997</v>
      </c>
      <c r="H2022" s="85">
        <v>11.57</v>
      </c>
    </row>
    <row r="2023" spans="1:8" ht="38.25">
      <c r="A2023" s="56" t="s">
        <v>656</v>
      </c>
      <c r="B2023" s="53" t="s">
        <v>657</v>
      </c>
      <c r="C2023" s="56" t="s">
        <v>91</v>
      </c>
      <c r="D2023" s="56" t="s">
        <v>611</v>
      </c>
      <c r="E2023" s="48">
        <f>(1-'Entrada de Dados'!$B$5)*H2023</f>
        <v>228.24495999999999</v>
      </c>
      <c r="F2023" s="48">
        <f>ROUND(E2023*D2023,2)</f>
        <v>228.24</v>
      </c>
      <c r="H2023" s="84">
        <v>255.88</v>
      </c>
    </row>
    <row r="2024" spans="1:8">
      <c r="A2024" s="318" t="s">
        <v>69</v>
      </c>
      <c r="B2024" s="308"/>
      <c r="C2024" s="308"/>
      <c r="D2024" s="309"/>
      <c r="E2024" s="48"/>
      <c r="F2024" s="48">
        <f>SUM(F2021:F2022)</f>
        <v>64.75</v>
      </c>
      <c r="H2024" s="84"/>
    </row>
    <row r="2025" spans="1:8">
      <c r="A2025" s="304" t="s">
        <v>70</v>
      </c>
      <c r="B2025" s="305"/>
      <c r="C2025" s="305"/>
      <c r="D2025" s="306"/>
      <c r="E2025" s="48"/>
      <c r="F2025" s="48">
        <f>F2023</f>
        <v>228.24</v>
      </c>
      <c r="H2025" s="162">
        <f>H2026/D2023</f>
        <v>35.490000000000009</v>
      </c>
    </row>
    <row r="2026" spans="1:8">
      <c r="A2026" s="304" t="s">
        <v>71</v>
      </c>
      <c r="B2026" s="305"/>
      <c r="C2026" s="305"/>
      <c r="D2026" s="306"/>
      <c r="E2026" s="48"/>
      <c r="F2026" s="48">
        <f>F2025+F2024</f>
        <v>292.99</v>
      </c>
      <c r="G2026" s="130">
        <v>328.48</v>
      </c>
      <c r="H2026" s="162">
        <f>G2026-F2026</f>
        <v>35.490000000000009</v>
      </c>
    </row>
    <row r="2029" spans="1:8">
      <c r="A2029" s="50"/>
      <c r="B2029" s="49" t="e">
        <f>#REF!</f>
        <v>#REF!</v>
      </c>
      <c r="C2029" s="50" t="s">
        <v>91</v>
      </c>
      <c r="D2029" s="51"/>
    </row>
    <row r="2030" spans="1:8">
      <c r="A2030" s="45" t="s">
        <v>64</v>
      </c>
      <c r="B2030" s="44" t="s">
        <v>65</v>
      </c>
      <c r="C2030" s="45" t="s">
        <v>35</v>
      </c>
      <c r="D2030" s="45" t="s">
        <v>66</v>
      </c>
      <c r="E2030" s="46" t="s">
        <v>67</v>
      </c>
      <c r="F2030" s="45" t="s">
        <v>68</v>
      </c>
      <c r="H2030" s="82" t="s">
        <v>67</v>
      </c>
    </row>
    <row r="2031" spans="1:8">
      <c r="A2031" s="54">
        <v>88247</v>
      </c>
      <c r="B2031" s="52" t="s">
        <v>390</v>
      </c>
      <c r="C2031" s="54" t="s">
        <v>62</v>
      </c>
      <c r="D2031" s="54">
        <v>0.5</v>
      </c>
      <c r="E2031" s="48">
        <f>(1-'Entrada de Dados'!$B$5)*H2031</f>
        <v>8.1796400000000009</v>
      </c>
      <c r="F2031" s="48">
        <f>ROUND(E2031*D2031,2)</f>
        <v>4.09</v>
      </c>
      <c r="H2031" s="85">
        <v>9.17</v>
      </c>
    </row>
    <row r="2032" spans="1:8">
      <c r="A2032" s="54">
        <v>88264</v>
      </c>
      <c r="B2032" s="52" t="s">
        <v>74</v>
      </c>
      <c r="C2032" s="54" t="s">
        <v>62</v>
      </c>
      <c r="D2032" s="54">
        <v>0.5</v>
      </c>
      <c r="E2032" s="48">
        <f>(1-'Entrada de Dados'!$B$5)*H2032</f>
        <v>10.32044</v>
      </c>
      <c r="F2032" s="48">
        <f>ROUND(E2032*D2032,2)</f>
        <v>5.16</v>
      </c>
      <c r="H2032" s="85">
        <v>11.57</v>
      </c>
    </row>
    <row r="2033" spans="1:8">
      <c r="A2033" s="56"/>
      <c r="B2033" s="53" t="e">
        <f>B2029</f>
        <v>#REF!</v>
      </c>
      <c r="C2033" s="56" t="s">
        <v>91</v>
      </c>
      <c r="D2033" s="56" t="s">
        <v>611</v>
      </c>
      <c r="E2033" s="48">
        <f>(1-'Entrada de Dados'!$B$5)*H2033</f>
        <v>8.0547599999999999</v>
      </c>
      <c r="F2033" s="48">
        <f>ROUND(E2033*D2033,2)</f>
        <v>8.0500000000000007</v>
      </c>
      <c r="H2033" s="84">
        <v>9.0299999999999994</v>
      </c>
    </row>
    <row r="2034" spans="1:8">
      <c r="A2034" s="318" t="s">
        <v>69</v>
      </c>
      <c r="B2034" s="308"/>
      <c r="C2034" s="308"/>
      <c r="D2034" s="309"/>
      <c r="E2034" s="48"/>
      <c r="F2034" s="48">
        <f>SUM(F2031:F2032)</f>
        <v>9.25</v>
      </c>
      <c r="H2034" s="84"/>
    </row>
    <row r="2035" spans="1:8">
      <c r="A2035" s="304" t="s">
        <v>70</v>
      </c>
      <c r="B2035" s="305"/>
      <c r="C2035" s="305"/>
      <c r="D2035" s="306"/>
      <c r="E2035" s="48"/>
      <c r="F2035" s="48">
        <f>F2033</f>
        <v>8.0500000000000007</v>
      </c>
      <c r="H2035" s="162">
        <f>H2036/D2033</f>
        <v>2.1099999999999994</v>
      </c>
    </row>
    <row r="2036" spans="1:8">
      <c r="A2036" s="304" t="s">
        <v>71</v>
      </c>
      <c r="B2036" s="305"/>
      <c r="C2036" s="305"/>
      <c r="D2036" s="306"/>
      <c r="E2036" s="48"/>
      <c r="F2036" s="48">
        <f>F2035+F2034</f>
        <v>17.3</v>
      </c>
      <c r="G2036" s="130">
        <v>19.41</v>
      </c>
      <c r="H2036" s="162">
        <f>G2036-F2036</f>
        <v>2.1099999999999994</v>
      </c>
    </row>
    <row r="2039" spans="1:8">
      <c r="A2039" s="50"/>
      <c r="B2039" s="49" t="e">
        <f>#REF!</f>
        <v>#REF!</v>
      </c>
      <c r="C2039" s="50" t="s">
        <v>91</v>
      </c>
      <c r="D2039" s="51"/>
    </row>
    <row r="2040" spans="1:8">
      <c r="A2040" s="45" t="s">
        <v>64</v>
      </c>
      <c r="B2040" s="44" t="s">
        <v>65</v>
      </c>
      <c r="C2040" s="45" t="s">
        <v>35</v>
      </c>
      <c r="D2040" s="45" t="s">
        <v>66</v>
      </c>
      <c r="E2040" s="46" t="s">
        <v>67</v>
      </c>
      <c r="F2040" s="45" t="s">
        <v>68</v>
      </c>
      <c r="H2040" s="82" t="s">
        <v>67</v>
      </c>
    </row>
    <row r="2041" spans="1:8">
      <c r="A2041" s="54">
        <v>88247</v>
      </c>
      <c r="B2041" s="52" t="s">
        <v>390</v>
      </c>
      <c r="C2041" s="54" t="s">
        <v>62</v>
      </c>
      <c r="D2041" s="54">
        <v>0.2</v>
      </c>
      <c r="E2041" s="48">
        <f>(1-'Entrada de Dados'!$B$5)*H2041</f>
        <v>8.1796400000000009</v>
      </c>
      <c r="F2041" s="48">
        <f>ROUND(E2041*D2041,2)</f>
        <v>1.64</v>
      </c>
      <c r="H2041" s="85">
        <v>9.17</v>
      </c>
    </row>
    <row r="2042" spans="1:8">
      <c r="A2042" s="54">
        <v>88264</v>
      </c>
      <c r="B2042" s="52" t="s">
        <v>74</v>
      </c>
      <c r="C2042" s="54" t="s">
        <v>62</v>
      </c>
      <c r="D2042" s="54">
        <v>0.2</v>
      </c>
      <c r="E2042" s="48">
        <f>(1-'Entrada de Dados'!$B$5)*H2042</f>
        <v>10.32044</v>
      </c>
      <c r="F2042" s="48">
        <f>ROUND(E2042*D2042,2)</f>
        <v>2.06</v>
      </c>
      <c r="H2042" s="85">
        <v>11.57</v>
      </c>
    </row>
    <row r="2043" spans="1:8">
      <c r="A2043" s="56"/>
      <c r="B2043" s="53" t="e">
        <f>B2039</f>
        <v>#REF!</v>
      </c>
      <c r="C2043" s="56" t="s">
        <v>91</v>
      </c>
      <c r="D2043" s="56" t="s">
        <v>611</v>
      </c>
      <c r="E2043" s="48">
        <f>(1-'Entrada de Dados'!$B$5)*H2043</f>
        <v>4.9059999999999997</v>
      </c>
      <c r="F2043" s="48">
        <f>ROUND(E2043*D2043,2)</f>
        <v>4.91</v>
      </c>
      <c r="H2043" s="84">
        <v>5.5</v>
      </c>
    </row>
    <row r="2044" spans="1:8">
      <c r="A2044" s="318" t="s">
        <v>69</v>
      </c>
      <c r="B2044" s="308"/>
      <c r="C2044" s="308"/>
      <c r="D2044" s="309"/>
      <c r="E2044" s="48"/>
      <c r="F2044" s="48">
        <f>SUM(F2041:F2042)</f>
        <v>3.7</v>
      </c>
      <c r="H2044" s="84"/>
    </row>
    <row r="2045" spans="1:8">
      <c r="A2045" s="304" t="s">
        <v>70</v>
      </c>
      <c r="B2045" s="305"/>
      <c r="C2045" s="305"/>
      <c r="D2045" s="306"/>
      <c r="E2045" s="48"/>
      <c r="F2045" s="48">
        <f>F2043</f>
        <v>4.91</v>
      </c>
      <c r="H2045" s="162">
        <f>H2046/D2043</f>
        <v>1.0300000000000011</v>
      </c>
    </row>
    <row r="2046" spans="1:8">
      <c r="A2046" s="304" t="s">
        <v>71</v>
      </c>
      <c r="B2046" s="305"/>
      <c r="C2046" s="305"/>
      <c r="D2046" s="306"/>
      <c r="E2046" s="48"/>
      <c r="F2046" s="48">
        <f>F2045+F2044</f>
        <v>8.61</v>
      </c>
      <c r="G2046" s="130">
        <v>9.64</v>
      </c>
      <c r="H2046" s="162">
        <f>G2046-F2046</f>
        <v>1.0300000000000011</v>
      </c>
    </row>
    <row r="2049" spans="1:8" ht="25.5">
      <c r="A2049" s="50" t="s">
        <v>658</v>
      </c>
      <c r="B2049" s="49" t="s">
        <v>659</v>
      </c>
      <c r="C2049" s="50" t="s">
        <v>91</v>
      </c>
      <c r="D2049" s="51"/>
    </row>
    <row r="2050" spans="1:8">
      <c r="A2050" s="45" t="s">
        <v>64</v>
      </c>
      <c r="B2050" s="44" t="s">
        <v>65</v>
      </c>
      <c r="C2050" s="45" t="s">
        <v>35</v>
      </c>
      <c r="D2050" s="45" t="s">
        <v>66</v>
      </c>
      <c r="E2050" s="46" t="s">
        <v>67</v>
      </c>
      <c r="F2050" s="45" t="s">
        <v>68</v>
      </c>
      <c r="H2050" s="82" t="s">
        <v>67</v>
      </c>
    </row>
    <row r="2051" spans="1:8">
      <c r="A2051" s="54">
        <v>88247</v>
      </c>
      <c r="B2051" s="52" t="s">
        <v>390</v>
      </c>
      <c r="C2051" s="54" t="s">
        <v>62</v>
      </c>
      <c r="D2051" s="54" t="s">
        <v>260</v>
      </c>
      <c r="E2051" s="48">
        <f>(1-'Entrada de Dados'!$B$5)*H2051</f>
        <v>8.1796400000000009</v>
      </c>
      <c r="F2051" s="48">
        <f>ROUND(E2051*D2051,2)</f>
        <v>1.64</v>
      </c>
      <c r="H2051" s="85">
        <v>9.17</v>
      </c>
    </row>
    <row r="2052" spans="1:8">
      <c r="A2052" s="54">
        <v>88264</v>
      </c>
      <c r="B2052" s="52" t="s">
        <v>74</v>
      </c>
      <c r="C2052" s="54" t="s">
        <v>62</v>
      </c>
      <c r="D2052" s="54" t="s">
        <v>260</v>
      </c>
      <c r="E2052" s="48">
        <f>(1-'Entrada de Dados'!$B$5)*H2052</f>
        <v>10.32044</v>
      </c>
      <c r="F2052" s="48">
        <f>ROUND(E2052*D2052,2)</f>
        <v>2.06</v>
      </c>
      <c r="H2052" s="85">
        <v>11.57</v>
      </c>
    </row>
    <row r="2053" spans="1:8" ht="25.5">
      <c r="A2053" s="56" t="s">
        <v>660</v>
      </c>
      <c r="B2053" s="53" t="s">
        <v>661</v>
      </c>
      <c r="C2053" s="56" t="s">
        <v>91</v>
      </c>
      <c r="D2053" s="56" t="s">
        <v>611</v>
      </c>
      <c r="E2053" s="48">
        <f>(1-'Entrada de Dados'!$B$5)*H2053</f>
        <v>12.318520000000001</v>
      </c>
      <c r="F2053" s="48">
        <f>ROUND(E2053*D2053,2)</f>
        <v>12.32</v>
      </c>
      <c r="H2053" s="84">
        <v>13.81</v>
      </c>
    </row>
    <row r="2054" spans="1:8">
      <c r="A2054" s="318" t="s">
        <v>69</v>
      </c>
      <c r="B2054" s="308"/>
      <c r="C2054" s="308"/>
      <c r="D2054" s="309"/>
      <c r="E2054" s="48"/>
      <c r="F2054" s="48">
        <f>SUM(F2051:F2052)</f>
        <v>3.7</v>
      </c>
      <c r="H2054" s="84"/>
    </row>
    <row r="2055" spans="1:8">
      <c r="A2055" s="304" t="s">
        <v>70</v>
      </c>
      <c r="B2055" s="305"/>
      <c r="C2055" s="305"/>
      <c r="D2055" s="306"/>
      <c r="E2055" s="48"/>
      <c r="F2055" s="48">
        <f>F2053</f>
        <v>12.32</v>
      </c>
      <c r="H2055" s="162">
        <f>H2056/D2053</f>
        <v>1.9299999999999997</v>
      </c>
    </row>
    <row r="2056" spans="1:8">
      <c r="A2056" s="304" t="s">
        <v>71</v>
      </c>
      <c r="B2056" s="305"/>
      <c r="C2056" s="305"/>
      <c r="D2056" s="306"/>
      <c r="E2056" s="48"/>
      <c r="F2056" s="48">
        <f>F2055+F2054</f>
        <v>16.02</v>
      </c>
      <c r="G2056" s="130">
        <v>17.95</v>
      </c>
      <c r="H2056" s="162">
        <f>G2056-F2056</f>
        <v>1.9299999999999997</v>
      </c>
    </row>
    <row r="2059" spans="1:8">
      <c r="A2059" s="50"/>
      <c r="B2059" s="49" t="e">
        <f>#REF!</f>
        <v>#REF!</v>
      </c>
      <c r="C2059" s="50" t="s">
        <v>91</v>
      </c>
      <c r="D2059" s="51"/>
    </row>
    <row r="2060" spans="1:8">
      <c r="A2060" s="45" t="s">
        <v>64</v>
      </c>
      <c r="B2060" s="44" t="s">
        <v>65</v>
      </c>
      <c r="C2060" s="45" t="s">
        <v>35</v>
      </c>
      <c r="D2060" s="45" t="s">
        <v>66</v>
      </c>
      <c r="E2060" s="46" t="s">
        <v>67</v>
      </c>
      <c r="F2060" s="45" t="s">
        <v>68</v>
      </c>
      <c r="H2060" s="82" t="s">
        <v>67</v>
      </c>
    </row>
    <row r="2061" spans="1:8">
      <c r="A2061" s="54">
        <v>88247</v>
      </c>
      <c r="B2061" s="52" t="s">
        <v>390</v>
      </c>
      <c r="C2061" s="54" t="s">
        <v>62</v>
      </c>
      <c r="D2061" s="54" t="s">
        <v>260</v>
      </c>
      <c r="E2061" s="48">
        <f>(1-'Entrada de Dados'!$B$5)*H2061</f>
        <v>8.1796400000000009</v>
      </c>
      <c r="F2061" s="48">
        <f>ROUND(E2061*D2061,2)</f>
        <v>1.64</v>
      </c>
      <c r="H2061" s="85">
        <v>9.17</v>
      </c>
    </row>
    <row r="2062" spans="1:8">
      <c r="A2062" s="54">
        <v>88264</v>
      </c>
      <c r="B2062" s="52" t="s">
        <v>74</v>
      </c>
      <c r="C2062" s="54" t="s">
        <v>62</v>
      </c>
      <c r="D2062" s="54" t="s">
        <v>260</v>
      </c>
      <c r="E2062" s="48">
        <f>(1-'Entrada de Dados'!$B$5)*H2062</f>
        <v>10.32044</v>
      </c>
      <c r="F2062" s="48">
        <f>ROUND(E2062*D2062,2)</f>
        <v>2.06</v>
      </c>
      <c r="H2062" s="85">
        <v>11.57</v>
      </c>
    </row>
    <row r="2063" spans="1:8">
      <c r="A2063" s="56"/>
      <c r="B2063" s="53" t="e">
        <f>B2059</f>
        <v>#REF!</v>
      </c>
      <c r="C2063" s="56" t="s">
        <v>91</v>
      </c>
      <c r="D2063" s="56" t="s">
        <v>611</v>
      </c>
      <c r="E2063" s="48">
        <f>(1-'Entrada de Dados'!$B$5)*H2063</f>
        <v>7.4749600000000012</v>
      </c>
      <c r="F2063" s="48">
        <f>ROUND(E2063*D2063,2)</f>
        <v>7.47</v>
      </c>
      <c r="H2063" s="84">
        <v>8.3800000000000008</v>
      </c>
    </row>
    <row r="2064" spans="1:8">
      <c r="A2064" s="318" t="s">
        <v>69</v>
      </c>
      <c r="B2064" s="308"/>
      <c r="C2064" s="308"/>
      <c r="D2064" s="309"/>
      <c r="E2064" s="48"/>
      <c r="F2064" s="48">
        <f>SUM(F2061:F2062)</f>
        <v>3.7</v>
      </c>
      <c r="H2064" s="84"/>
    </row>
    <row r="2065" spans="1:8">
      <c r="A2065" s="304" t="s">
        <v>70</v>
      </c>
      <c r="B2065" s="305"/>
      <c r="C2065" s="305"/>
      <c r="D2065" s="306"/>
      <c r="E2065" s="48"/>
      <c r="F2065" s="48">
        <f>F2063</f>
        <v>7.47</v>
      </c>
      <c r="H2065" s="162">
        <f>H2066/D2063</f>
        <v>1.3499999999999996</v>
      </c>
    </row>
    <row r="2066" spans="1:8">
      <c r="A2066" s="304" t="s">
        <v>71</v>
      </c>
      <c r="B2066" s="305"/>
      <c r="C2066" s="305"/>
      <c r="D2066" s="306"/>
      <c r="E2066" s="48"/>
      <c r="F2066" s="48">
        <f>F2065+F2064</f>
        <v>11.17</v>
      </c>
      <c r="G2066" s="130">
        <v>12.52</v>
      </c>
      <c r="H2066" s="162">
        <f>G2066-F2066</f>
        <v>1.3499999999999996</v>
      </c>
    </row>
    <row r="2069" spans="1:8">
      <c r="A2069" s="50"/>
      <c r="B2069" s="49" t="e">
        <f>#REF!</f>
        <v>#REF!</v>
      </c>
      <c r="C2069" s="50" t="s">
        <v>91</v>
      </c>
      <c r="D2069" s="51"/>
    </row>
    <row r="2070" spans="1:8">
      <c r="A2070" s="45" t="s">
        <v>64</v>
      </c>
      <c r="B2070" s="44" t="s">
        <v>65</v>
      </c>
      <c r="C2070" s="45" t="s">
        <v>35</v>
      </c>
      <c r="D2070" s="45" t="s">
        <v>66</v>
      </c>
      <c r="E2070" s="46" t="s">
        <v>67</v>
      </c>
      <c r="F2070" s="45" t="s">
        <v>68</v>
      </c>
      <c r="H2070" s="82" t="s">
        <v>67</v>
      </c>
    </row>
    <row r="2071" spans="1:8">
      <c r="A2071" s="54">
        <v>88247</v>
      </c>
      <c r="B2071" s="52" t="s">
        <v>390</v>
      </c>
      <c r="C2071" s="54" t="s">
        <v>62</v>
      </c>
      <c r="D2071" s="54" t="s">
        <v>260</v>
      </c>
      <c r="E2071" s="48">
        <f>(1-'Entrada de Dados'!$B$5)*H2071</f>
        <v>8.1796400000000009</v>
      </c>
      <c r="F2071" s="48">
        <f>ROUND(E2071*D2071,2)</f>
        <v>1.64</v>
      </c>
      <c r="H2071" s="85">
        <v>9.17</v>
      </c>
    </row>
    <row r="2072" spans="1:8">
      <c r="A2072" s="54">
        <v>88264</v>
      </c>
      <c r="B2072" s="52" t="s">
        <v>74</v>
      </c>
      <c r="C2072" s="54" t="s">
        <v>62</v>
      </c>
      <c r="D2072" s="54" t="s">
        <v>260</v>
      </c>
      <c r="E2072" s="48">
        <f>(1-'Entrada de Dados'!$B$5)*H2072</f>
        <v>10.32044</v>
      </c>
      <c r="F2072" s="48">
        <f>ROUND(E2072*D2072,2)</f>
        <v>2.06</v>
      </c>
      <c r="H2072" s="85">
        <v>11.57</v>
      </c>
    </row>
    <row r="2073" spans="1:8">
      <c r="A2073" s="56"/>
      <c r="B2073" s="53" t="e">
        <f>B2069</f>
        <v>#REF!</v>
      </c>
      <c r="C2073" s="56" t="s">
        <v>91</v>
      </c>
      <c r="D2073" s="56" t="s">
        <v>611</v>
      </c>
      <c r="E2073" s="48">
        <f>(1-'Entrada de Dados'!$B$5)*H2073</f>
        <v>7.4749600000000012</v>
      </c>
      <c r="F2073" s="48">
        <f>ROUND(E2073*D2073,2)</f>
        <v>7.47</v>
      </c>
      <c r="H2073" s="84">
        <v>8.3800000000000008</v>
      </c>
    </row>
    <row r="2074" spans="1:8">
      <c r="A2074" s="318" t="s">
        <v>69</v>
      </c>
      <c r="B2074" s="308"/>
      <c r="C2074" s="308"/>
      <c r="D2074" s="309"/>
      <c r="E2074" s="48"/>
      <c r="F2074" s="48">
        <f>SUM(F2071:F2072)</f>
        <v>3.7</v>
      </c>
      <c r="H2074" s="84"/>
    </row>
    <row r="2075" spans="1:8">
      <c r="A2075" s="304" t="s">
        <v>70</v>
      </c>
      <c r="B2075" s="305"/>
      <c r="C2075" s="305"/>
      <c r="D2075" s="306"/>
      <c r="E2075" s="48"/>
      <c r="F2075" s="48">
        <f>F2073</f>
        <v>7.47</v>
      </c>
      <c r="H2075" s="162">
        <f>H2076/D2073</f>
        <v>1.3499999999999996</v>
      </c>
    </row>
    <row r="2076" spans="1:8">
      <c r="A2076" s="304" t="s">
        <v>71</v>
      </c>
      <c r="B2076" s="305"/>
      <c r="C2076" s="305"/>
      <c r="D2076" s="306"/>
      <c r="E2076" s="48"/>
      <c r="F2076" s="48">
        <f>F2075+F2074</f>
        <v>11.17</v>
      </c>
      <c r="G2076" s="130">
        <v>12.52</v>
      </c>
      <c r="H2076" s="162">
        <f>G2076-F2076</f>
        <v>1.3499999999999996</v>
      </c>
    </row>
    <row r="2079" spans="1:8">
      <c r="A2079" s="151">
        <v>79489</v>
      </c>
      <c r="B2079" s="71" t="s">
        <v>389</v>
      </c>
      <c r="C2079" s="151" t="s">
        <v>80</v>
      </c>
      <c r="D2079" s="51"/>
    </row>
    <row r="2080" spans="1:8">
      <c r="A2080" s="45" t="s">
        <v>64</v>
      </c>
      <c r="B2080" s="72" t="s">
        <v>65</v>
      </c>
      <c r="C2080" s="45" t="s">
        <v>35</v>
      </c>
      <c r="D2080" s="45" t="s">
        <v>66</v>
      </c>
      <c r="E2080" s="45" t="s">
        <v>67</v>
      </c>
      <c r="F2080" s="45" t="s">
        <v>68</v>
      </c>
    </row>
    <row r="2081" spans="1:8">
      <c r="A2081" s="54">
        <v>88316</v>
      </c>
      <c r="B2081" s="52" t="s">
        <v>61</v>
      </c>
      <c r="C2081" s="54" t="s">
        <v>62</v>
      </c>
      <c r="D2081" s="54">
        <v>0.44879999999999998</v>
      </c>
      <c r="E2081" s="48">
        <f>(1-'Entrada de Dados'!$B$5)*H2081</f>
        <v>8.1796400000000009</v>
      </c>
      <c r="F2081" s="48">
        <f>ROUND(E2081*D2081,2)</f>
        <v>3.67</v>
      </c>
      <c r="H2081" s="85">
        <v>9.17</v>
      </c>
    </row>
    <row r="2082" spans="1:8">
      <c r="A2082" s="307" t="s">
        <v>69</v>
      </c>
      <c r="B2082" s="308"/>
      <c r="C2082" s="308"/>
      <c r="D2082" s="309"/>
      <c r="E2082" s="58"/>
      <c r="F2082" s="48">
        <f>SUM(F2080:F2081)</f>
        <v>3.67</v>
      </c>
    </row>
    <row r="2083" spans="1:8">
      <c r="A2083" s="304" t="s">
        <v>70</v>
      </c>
      <c r="B2083" s="305"/>
      <c r="C2083" s="305"/>
      <c r="D2083" s="306"/>
      <c r="E2083" s="58"/>
      <c r="F2083" s="48">
        <f>F2079</f>
        <v>0</v>
      </c>
    </row>
    <row r="2084" spans="1:8">
      <c r="A2084" s="304" t="s">
        <v>71</v>
      </c>
      <c r="B2084" s="305"/>
      <c r="C2084" s="305"/>
      <c r="D2084" s="306"/>
      <c r="E2084" s="58"/>
      <c r="F2084" s="48">
        <f>F2083+F2082</f>
        <v>3.67</v>
      </c>
      <c r="G2084" s="130">
        <v>4.12</v>
      </c>
    </row>
    <row r="2087" spans="1:8">
      <c r="A2087" s="151" t="s">
        <v>406</v>
      </c>
      <c r="B2087" s="71" t="s">
        <v>407</v>
      </c>
      <c r="C2087" s="151" t="s">
        <v>80</v>
      </c>
      <c r="D2087" s="51"/>
    </row>
    <row r="2088" spans="1:8">
      <c r="A2088" s="45" t="s">
        <v>64</v>
      </c>
      <c r="B2088" s="72" t="s">
        <v>65</v>
      </c>
      <c r="C2088" s="45" t="s">
        <v>35</v>
      </c>
      <c r="D2088" s="45" t="s">
        <v>66</v>
      </c>
      <c r="E2088" s="45" t="s">
        <v>67</v>
      </c>
      <c r="F2088" s="45" t="s">
        <v>68</v>
      </c>
    </row>
    <row r="2089" spans="1:8">
      <c r="A2089" s="54">
        <v>88316</v>
      </c>
      <c r="B2089" s="52" t="s">
        <v>61</v>
      </c>
      <c r="C2089" s="54" t="s">
        <v>62</v>
      </c>
      <c r="D2089" s="54">
        <v>2.0009999999999999</v>
      </c>
      <c r="E2089" s="48">
        <f>(1-'Entrada de Dados'!$B$5)*H2089</f>
        <v>8.1796400000000009</v>
      </c>
      <c r="F2089" s="48">
        <f>ROUND(E2089*D2089,2)</f>
        <v>16.37</v>
      </c>
      <c r="H2089" s="85">
        <v>9.17</v>
      </c>
    </row>
    <row r="2090" spans="1:8">
      <c r="A2090" s="307" t="s">
        <v>69</v>
      </c>
      <c r="B2090" s="308"/>
      <c r="C2090" s="308"/>
      <c r="D2090" s="309"/>
      <c r="E2090" s="58"/>
      <c r="F2090" s="48">
        <f>SUM(F2088:F2089)</f>
        <v>16.37</v>
      </c>
    </row>
    <row r="2091" spans="1:8">
      <c r="A2091" s="304" t="s">
        <v>70</v>
      </c>
      <c r="B2091" s="305"/>
      <c r="C2091" s="305"/>
      <c r="D2091" s="306"/>
      <c r="E2091" s="58"/>
      <c r="F2091" s="48">
        <f>F2087</f>
        <v>0</v>
      </c>
    </row>
    <row r="2092" spans="1:8">
      <c r="A2092" s="304" t="s">
        <v>71</v>
      </c>
      <c r="B2092" s="305"/>
      <c r="C2092" s="305"/>
      <c r="D2092" s="306"/>
      <c r="E2092" s="58"/>
      <c r="F2092" s="48">
        <f>F2091+F2090</f>
        <v>16.37</v>
      </c>
      <c r="G2092" s="134">
        <v>18.350000000000001</v>
      </c>
    </row>
    <row r="2094" spans="1:8" ht="13.5" thickBot="1"/>
    <row r="2095" spans="1:8">
      <c r="A2095" s="310" t="s">
        <v>52</v>
      </c>
      <c r="B2095" s="312" t="e">
        <f>#REF!</f>
        <v>#REF!</v>
      </c>
      <c r="C2095" s="313"/>
      <c r="D2095" s="313"/>
      <c r="E2095" s="313"/>
      <c r="F2095" s="314"/>
    </row>
    <row r="2096" spans="1:8" ht="13.5" thickBot="1">
      <c r="A2096" s="311"/>
      <c r="B2096" s="315"/>
      <c r="C2096" s="316"/>
      <c r="D2096" s="316"/>
      <c r="E2096" s="316"/>
      <c r="F2096" s="317"/>
    </row>
    <row r="2099" spans="1:8">
      <c r="A2099" s="50"/>
      <c r="B2099" s="49" t="e">
        <f>#REF!</f>
        <v>#REF!</v>
      </c>
      <c r="C2099" s="50" t="s">
        <v>91</v>
      </c>
      <c r="D2099" s="51"/>
    </row>
    <row r="2100" spans="1:8">
      <c r="A2100" s="45" t="s">
        <v>64</v>
      </c>
      <c r="B2100" s="44" t="s">
        <v>65</v>
      </c>
      <c r="C2100" s="45" t="s">
        <v>35</v>
      </c>
      <c r="D2100" s="45" t="s">
        <v>66</v>
      </c>
      <c r="E2100" s="46" t="s">
        <v>67</v>
      </c>
      <c r="F2100" s="45" t="s">
        <v>68</v>
      </c>
      <c r="H2100" s="82" t="s">
        <v>67</v>
      </c>
    </row>
    <row r="2101" spans="1:8">
      <c r="A2101" s="54">
        <v>88247</v>
      </c>
      <c r="B2101" s="52" t="s">
        <v>390</v>
      </c>
      <c r="C2101" s="54" t="s">
        <v>62</v>
      </c>
      <c r="D2101" s="54">
        <v>1</v>
      </c>
      <c r="E2101" s="48">
        <f>(1-'Entrada de Dados'!$B$5)*H2101</f>
        <v>8.1796400000000009</v>
      </c>
      <c r="F2101" s="48">
        <f>ROUND(E2101*D2101,2)</f>
        <v>8.18</v>
      </c>
      <c r="H2101" s="85">
        <v>9.17</v>
      </c>
    </row>
    <row r="2102" spans="1:8">
      <c r="A2102" s="54">
        <v>88264</v>
      </c>
      <c r="B2102" s="52" t="s">
        <v>74</v>
      </c>
      <c r="C2102" s="54" t="s">
        <v>62</v>
      </c>
      <c r="D2102" s="54">
        <v>1</v>
      </c>
      <c r="E2102" s="48">
        <f>(1-'Entrada de Dados'!$B$5)*H2102</f>
        <v>10.32044</v>
      </c>
      <c r="F2102" s="48">
        <f>ROUND(E2102*D2102,2)</f>
        <v>10.32</v>
      </c>
      <c r="H2102" s="85">
        <v>11.57</v>
      </c>
    </row>
    <row r="2103" spans="1:8">
      <c r="A2103" s="56"/>
      <c r="B2103" s="53" t="e">
        <f>B2099</f>
        <v>#REF!</v>
      </c>
      <c r="C2103" s="56" t="s">
        <v>91</v>
      </c>
      <c r="D2103" s="56" t="s">
        <v>611</v>
      </c>
      <c r="E2103" s="48">
        <f>(1-'Entrada de Dados'!$B$5)*H2103</f>
        <v>116.29895999999999</v>
      </c>
      <c r="F2103" s="48">
        <f>ROUND(E2103*D2103,2)</f>
        <v>116.3</v>
      </c>
      <c r="H2103" s="84">
        <v>130.38</v>
      </c>
    </row>
    <row r="2104" spans="1:8">
      <c r="A2104" s="318" t="s">
        <v>69</v>
      </c>
      <c r="B2104" s="308"/>
      <c r="C2104" s="308"/>
      <c r="D2104" s="309"/>
      <c r="E2104" s="48"/>
      <c r="F2104" s="48">
        <f>SUM(F2101:F2102)</f>
        <v>18.5</v>
      </c>
      <c r="H2104" s="84"/>
    </row>
    <row r="2105" spans="1:8">
      <c r="A2105" s="304" t="s">
        <v>70</v>
      </c>
      <c r="B2105" s="305"/>
      <c r="C2105" s="305"/>
      <c r="D2105" s="306"/>
      <c r="E2105" s="48"/>
      <c r="F2105" s="48">
        <f>F2103</f>
        <v>116.3</v>
      </c>
      <c r="H2105" s="162">
        <f>H2106/D2103</f>
        <v>16.319999999999993</v>
      </c>
    </row>
    <row r="2106" spans="1:8">
      <c r="A2106" s="304" t="s">
        <v>71</v>
      </c>
      <c r="B2106" s="305"/>
      <c r="C2106" s="305"/>
      <c r="D2106" s="306"/>
      <c r="E2106" s="48"/>
      <c r="F2106" s="48">
        <f>F2105+F2104</f>
        <v>134.80000000000001</v>
      </c>
      <c r="G2106" s="134">
        <v>151.12</v>
      </c>
      <c r="H2106" s="162">
        <f>G2106-F2106</f>
        <v>16.319999999999993</v>
      </c>
    </row>
    <row r="2109" spans="1:8">
      <c r="A2109" s="50" t="s">
        <v>662</v>
      </c>
      <c r="B2109" s="49" t="s">
        <v>663</v>
      </c>
      <c r="C2109" s="50" t="s">
        <v>34</v>
      </c>
      <c r="D2109" s="51"/>
    </row>
    <row r="2110" spans="1:8">
      <c r="A2110" s="45" t="s">
        <v>64</v>
      </c>
      <c r="B2110" s="44" t="s">
        <v>65</v>
      </c>
      <c r="C2110" s="45" t="s">
        <v>35</v>
      </c>
      <c r="D2110" s="45" t="s">
        <v>66</v>
      </c>
      <c r="E2110" s="46" t="s">
        <v>67</v>
      </c>
      <c r="F2110" s="45" t="s">
        <v>68</v>
      </c>
      <c r="H2110" s="82" t="s">
        <v>67</v>
      </c>
    </row>
    <row r="2111" spans="1:8">
      <c r="A2111" s="54">
        <v>88247</v>
      </c>
      <c r="B2111" s="52" t="s">
        <v>390</v>
      </c>
      <c r="C2111" s="54" t="s">
        <v>62</v>
      </c>
      <c r="D2111" s="54" t="s">
        <v>142</v>
      </c>
      <c r="E2111" s="48">
        <f>(1-'Entrada de Dados'!$B$5)*H2111</f>
        <v>8.1796400000000009</v>
      </c>
      <c r="F2111" s="48">
        <f>ROUND(E2111*D2111,2)</f>
        <v>2.54</v>
      </c>
      <c r="H2111" s="85">
        <v>9.17</v>
      </c>
    </row>
    <row r="2112" spans="1:8">
      <c r="A2112" s="54">
        <v>88264</v>
      </c>
      <c r="B2112" s="52" t="s">
        <v>74</v>
      </c>
      <c r="C2112" s="54" t="s">
        <v>62</v>
      </c>
      <c r="D2112" s="54" t="s">
        <v>142</v>
      </c>
      <c r="E2112" s="48">
        <f>(1-'Entrada de Dados'!$B$5)*H2112</f>
        <v>10.32044</v>
      </c>
      <c r="F2112" s="48">
        <f>ROUND(E2112*D2112,2)</f>
        <v>3.2</v>
      </c>
      <c r="H2112" s="85">
        <v>11.57</v>
      </c>
    </row>
    <row r="2113" spans="1:8">
      <c r="A2113" s="54">
        <v>867</v>
      </c>
      <c r="B2113" s="52" t="s">
        <v>408</v>
      </c>
      <c r="C2113" s="54" t="s">
        <v>34</v>
      </c>
      <c r="D2113" s="54" t="s">
        <v>409</v>
      </c>
      <c r="E2113" s="48">
        <f>(1-'Entrada de Dados'!$B$5)*H2113</f>
        <v>16.653640000000003</v>
      </c>
      <c r="F2113" s="48">
        <f>ROUND(E2113*D2113,2)</f>
        <v>16.989999999999998</v>
      </c>
      <c r="H2113" s="84">
        <v>18.670000000000002</v>
      </c>
    </row>
    <row r="2114" spans="1:8">
      <c r="A2114" s="318" t="s">
        <v>69</v>
      </c>
      <c r="B2114" s="308"/>
      <c r="C2114" s="308"/>
      <c r="D2114" s="309"/>
      <c r="E2114" s="48"/>
      <c r="F2114" s="48">
        <f>SUM(F2111:F2112)</f>
        <v>5.74</v>
      </c>
      <c r="H2114" s="84"/>
    </row>
    <row r="2115" spans="1:8">
      <c r="A2115" s="304" t="s">
        <v>70</v>
      </c>
      <c r="B2115" s="305"/>
      <c r="C2115" s="305"/>
      <c r="D2115" s="306"/>
      <c r="E2115" s="48"/>
      <c r="F2115" s="48">
        <f>F2113</f>
        <v>16.989999999999998</v>
      </c>
      <c r="H2115" s="162">
        <f>H2116/D2113</f>
        <v>2.6862745098039236</v>
      </c>
    </row>
    <row r="2116" spans="1:8">
      <c r="A2116" s="304" t="s">
        <v>71</v>
      </c>
      <c r="B2116" s="305"/>
      <c r="C2116" s="305"/>
      <c r="D2116" s="306"/>
      <c r="E2116" s="48"/>
      <c r="F2116" s="48">
        <f>F2115+F2114</f>
        <v>22.729999999999997</v>
      </c>
      <c r="G2116" s="130">
        <v>25.47</v>
      </c>
      <c r="H2116" s="162">
        <f>G2116-F2116</f>
        <v>2.740000000000002</v>
      </c>
    </row>
    <row r="2119" spans="1:8">
      <c r="A2119" s="50" t="s">
        <v>664</v>
      </c>
      <c r="B2119" s="49" t="s">
        <v>665</v>
      </c>
      <c r="C2119" s="50" t="s">
        <v>34</v>
      </c>
      <c r="D2119" s="51"/>
    </row>
    <row r="2120" spans="1:8">
      <c r="A2120" s="45" t="s">
        <v>64</v>
      </c>
      <c r="B2120" s="44" t="s">
        <v>65</v>
      </c>
      <c r="C2120" s="45" t="s">
        <v>35</v>
      </c>
      <c r="D2120" s="45" t="s">
        <v>66</v>
      </c>
      <c r="E2120" s="46" t="s">
        <v>67</v>
      </c>
      <c r="F2120" s="45" t="s">
        <v>68</v>
      </c>
      <c r="H2120" s="82" t="s">
        <v>67</v>
      </c>
    </row>
    <row r="2121" spans="1:8">
      <c r="A2121" s="54">
        <v>88247</v>
      </c>
      <c r="B2121" s="52" t="s">
        <v>390</v>
      </c>
      <c r="C2121" s="54" t="s">
        <v>62</v>
      </c>
      <c r="D2121" s="54" t="s">
        <v>410</v>
      </c>
      <c r="E2121" s="48">
        <f>(1-'Entrada de Dados'!$B$5)*H2121</f>
        <v>8.1796400000000009</v>
      </c>
      <c r="F2121" s="48">
        <f>ROUND(E2121*D2121,2)</f>
        <v>1.72</v>
      </c>
      <c r="H2121" s="85">
        <v>9.17</v>
      </c>
    </row>
    <row r="2122" spans="1:8">
      <c r="A2122" s="54">
        <v>88264</v>
      </c>
      <c r="B2122" s="52" t="s">
        <v>74</v>
      </c>
      <c r="C2122" s="54" t="s">
        <v>62</v>
      </c>
      <c r="D2122" s="54" t="s">
        <v>410</v>
      </c>
      <c r="E2122" s="48">
        <f>(1-'Entrada de Dados'!$B$5)*H2122</f>
        <v>10.32044</v>
      </c>
      <c r="F2122" s="48">
        <f>ROUND(E2122*D2122,2)</f>
        <v>2.17</v>
      </c>
      <c r="H2122" s="85">
        <v>11.57</v>
      </c>
    </row>
    <row r="2123" spans="1:8">
      <c r="A2123" s="54">
        <v>863</v>
      </c>
      <c r="B2123" s="52" t="s">
        <v>411</v>
      </c>
      <c r="C2123" s="54" t="s">
        <v>34</v>
      </c>
      <c r="D2123" s="54" t="s">
        <v>409</v>
      </c>
      <c r="E2123" s="48">
        <f>(1-'Entrada de Dados'!$B$5)*H2123</f>
        <v>12.773440000000001</v>
      </c>
      <c r="F2123" s="48">
        <f>ROUND(E2123*D2123,2)</f>
        <v>13.03</v>
      </c>
      <c r="H2123" s="84">
        <v>14.32</v>
      </c>
    </row>
    <row r="2124" spans="1:8">
      <c r="A2124" s="318" t="s">
        <v>69</v>
      </c>
      <c r="B2124" s="308"/>
      <c r="C2124" s="308"/>
      <c r="D2124" s="309"/>
      <c r="E2124" s="48"/>
      <c r="F2124" s="48">
        <f>SUM(F2121:F2122)</f>
        <v>3.8899999999999997</v>
      </c>
      <c r="H2124" s="84"/>
    </row>
    <row r="2125" spans="1:8">
      <c r="A2125" s="304" t="s">
        <v>70</v>
      </c>
      <c r="B2125" s="305"/>
      <c r="C2125" s="305"/>
      <c r="D2125" s="306"/>
      <c r="E2125" s="48"/>
      <c r="F2125" s="48">
        <f>F2123</f>
        <v>13.03</v>
      </c>
      <c r="H2125" s="162">
        <f>H2126/D2123</f>
        <v>2.0098039215686283</v>
      </c>
    </row>
    <row r="2126" spans="1:8">
      <c r="A2126" s="304" t="s">
        <v>71</v>
      </c>
      <c r="B2126" s="305"/>
      <c r="C2126" s="305"/>
      <c r="D2126" s="306"/>
      <c r="E2126" s="48"/>
      <c r="F2126" s="48">
        <f>F2125+F2124</f>
        <v>16.919999999999998</v>
      </c>
      <c r="G2126" s="139">
        <v>18.97</v>
      </c>
      <c r="H2126" s="162">
        <f>G2126-F2126</f>
        <v>2.0500000000000007</v>
      </c>
    </row>
    <row r="2129" spans="1:8">
      <c r="A2129" s="50"/>
      <c r="B2129" s="49" t="e">
        <f>#REF!</f>
        <v>#REF!</v>
      </c>
      <c r="C2129" s="50" t="s">
        <v>34</v>
      </c>
      <c r="D2129" s="51"/>
    </row>
    <row r="2130" spans="1:8">
      <c r="A2130" s="45" t="s">
        <v>64</v>
      </c>
      <c r="B2130" s="44" t="s">
        <v>65</v>
      </c>
      <c r="C2130" s="45" t="s">
        <v>35</v>
      </c>
      <c r="D2130" s="45" t="s">
        <v>66</v>
      </c>
      <c r="E2130" s="46" t="s">
        <v>67</v>
      </c>
      <c r="F2130" s="45" t="s">
        <v>68</v>
      </c>
      <c r="H2130" s="82" t="s">
        <v>67</v>
      </c>
    </row>
    <row r="2131" spans="1:8">
      <c r="A2131" s="54">
        <v>88247</v>
      </c>
      <c r="B2131" s="52" t="s">
        <v>390</v>
      </c>
      <c r="C2131" s="54" t="s">
        <v>62</v>
      </c>
      <c r="D2131" s="54" t="s">
        <v>410</v>
      </c>
      <c r="E2131" s="48">
        <f>(1-'Entrada de Dados'!$B$5)*H2131</f>
        <v>8.1796400000000009</v>
      </c>
      <c r="F2131" s="48">
        <f>ROUND(E2131*D2131,2)</f>
        <v>1.72</v>
      </c>
      <c r="H2131" s="85">
        <v>9.17</v>
      </c>
    </row>
    <row r="2132" spans="1:8">
      <c r="A2132" s="54">
        <v>88264</v>
      </c>
      <c r="B2132" s="52" t="s">
        <v>74</v>
      </c>
      <c r="C2132" s="54" t="s">
        <v>62</v>
      </c>
      <c r="D2132" s="54" t="s">
        <v>410</v>
      </c>
      <c r="E2132" s="48">
        <f>(1-'Entrada de Dados'!$B$5)*H2132</f>
        <v>10.32044</v>
      </c>
      <c r="F2132" s="48">
        <f>ROUND(E2132*D2132,2)</f>
        <v>2.17</v>
      </c>
      <c r="H2132" s="85">
        <v>11.57</v>
      </c>
    </row>
    <row r="2133" spans="1:8">
      <c r="A2133" s="54"/>
      <c r="B2133" s="52" t="e">
        <f>B2129</f>
        <v>#REF!</v>
      </c>
      <c r="C2133" s="54" t="s">
        <v>34</v>
      </c>
      <c r="D2133" s="54" t="s">
        <v>409</v>
      </c>
      <c r="E2133" s="48">
        <f>(1-'Entrada de Dados'!$B$5)*H2133</f>
        <v>2.0516000000000001</v>
      </c>
      <c r="F2133" s="48">
        <f>ROUND(E2133*D2133,2)</f>
        <v>2.09</v>
      </c>
      <c r="H2133" s="84">
        <v>2.2999999999999998</v>
      </c>
    </row>
    <row r="2134" spans="1:8">
      <c r="A2134" s="318" t="s">
        <v>69</v>
      </c>
      <c r="B2134" s="308"/>
      <c r="C2134" s="308"/>
      <c r="D2134" s="309"/>
      <c r="E2134" s="48"/>
      <c r="F2134" s="48">
        <f>SUM(F2131:F2132)</f>
        <v>3.8899999999999997</v>
      </c>
      <c r="H2134" s="84"/>
    </row>
    <row r="2135" spans="1:8">
      <c r="A2135" s="304" t="s">
        <v>70</v>
      </c>
      <c r="B2135" s="305"/>
      <c r="C2135" s="305"/>
      <c r="D2135" s="306"/>
      <c r="E2135" s="48"/>
      <c r="F2135" s="48">
        <f>F2133</f>
        <v>2.09</v>
      </c>
      <c r="H2135" s="162">
        <f>H2136/D2133</f>
        <v>0.71568627450980438</v>
      </c>
    </row>
    <row r="2136" spans="1:8">
      <c r="A2136" s="304" t="s">
        <v>71</v>
      </c>
      <c r="B2136" s="305"/>
      <c r="C2136" s="305"/>
      <c r="D2136" s="306"/>
      <c r="E2136" s="48"/>
      <c r="F2136" s="48">
        <f>F2135+F2134</f>
        <v>5.9799999999999995</v>
      </c>
      <c r="G2136" s="139">
        <v>6.71</v>
      </c>
      <c r="H2136" s="162">
        <f>G2136-F2136</f>
        <v>0.73000000000000043</v>
      </c>
    </row>
    <row r="2139" spans="1:8">
      <c r="A2139" s="50"/>
      <c r="B2139" s="49" t="e">
        <f>#REF!</f>
        <v>#REF!</v>
      </c>
      <c r="C2139" s="50" t="s">
        <v>34</v>
      </c>
      <c r="D2139" s="51"/>
    </row>
    <row r="2140" spans="1:8">
      <c r="A2140" s="45" t="s">
        <v>64</v>
      </c>
      <c r="B2140" s="44" t="s">
        <v>65</v>
      </c>
      <c r="C2140" s="45" t="s">
        <v>35</v>
      </c>
      <c r="D2140" s="45" t="s">
        <v>66</v>
      </c>
      <c r="E2140" s="46" t="s">
        <v>67</v>
      </c>
      <c r="F2140" s="45" t="s">
        <v>68</v>
      </c>
      <c r="H2140" s="82" t="s">
        <v>67</v>
      </c>
    </row>
    <row r="2141" spans="1:8">
      <c r="A2141" s="54">
        <v>88247</v>
      </c>
      <c r="B2141" s="52" t="s">
        <v>390</v>
      </c>
      <c r="C2141" s="54" t="s">
        <v>62</v>
      </c>
      <c r="D2141" s="54" t="s">
        <v>410</v>
      </c>
      <c r="E2141" s="48">
        <f>(1-'Entrada de Dados'!$B$5)*H2141</f>
        <v>8.1796400000000009</v>
      </c>
      <c r="F2141" s="48">
        <f>ROUND(E2141*D2141,2)</f>
        <v>1.72</v>
      </c>
      <c r="H2141" s="85">
        <v>9.17</v>
      </c>
    </row>
    <row r="2142" spans="1:8">
      <c r="A2142" s="54">
        <v>88264</v>
      </c>
      <c r="B2142" s="52" t="s">
        <v>74</v>
      </c>
      <c r="C2142" s="54" t="s">
        <v>62</v>
      </c>
      <c r="D2142" s="54" t="s">
        <v>410</v>
      </c>
      <c r="E2142" s="48">
        <f>(1-'Entrada de Dados'!$B$5)*H2142</f>
        <v>10.32044</v>
      </c>
      <c r="F2142" s="48">
        <f>ROUND(E2142*D2142,2)</f>
        <v>2.17</v>
      </c>
      <c r="H2142" s="85">
        <v>11.57</v>
      </c>
    </row>
    <row r="2143" spans="1:8">
      <c r="A2143" s="54"/>
      <c r="B2143" s="52" t="e">
        <f>B2139</f>
        <v>#REF!</v>
      </c>
      <c r="C2143" s="54" t="s">
        <v>34</v>
      </c>
      <c r="D2143" s="54" t="s">
        <v>409</v>
      </c>
      <c r="E2143" s="48">
        <f>(1-'Entrada de Dados'!$B$5)*H2143</f>
        <v>2.2835200000000002</v>
      </c>
      <c r="F2143" s="48">
        <f>ROUND(E2143*D2143,2)</f>
        <v>2.33</v>
      </c>
      <c r="H2143" s="84">
        <v>2.56</v>
      </c>
    </row>
    <row r="2144" spans="1:8">
      <c r="A2144" s="318" t="s">
        <v>69</v>
      </c>
      <c r="B2144" s="308"/>
      <c r="C2144" s="308"/>
      <c r="D2144" s="309"/>
      <c r="E2144" s="48"/>
      <c r="F2144" s="48">
        <f>SUM(F2141:F2142)</f>
        <v>3.8899999999999997</v>
      </c>
      <c r="H2144" s="84"/>
    </row>
    <row r="2145" spans="1:8">
      <c r="A2145" s="304" t="s">
        <v>70</v>
      </c>
      <c r="B2145" s="305"/>
      <c r="C2145" s="305"/>
      <c r="D2145" s="306"/>
      <c r="E2145" s="48"/>
      <c r="F2145" s="48">
        <f>F2143</f>
        <v>2.33</v>
      </c>
      <c r="H2145" s="162">
        <f>H2146/D2143</f>
        <v>0.73529411764705876</v>
      </c>
    </row>
    <row r="2146" spans="1:8">
      <c r="A2146" s="304" t="s">
        <v>71</v>
      </c>
      <c r="B2146" s="305"/>
      <c r="C2146" s="305"/>
      <c r="D2146" s="306"/>
      <c r="E2146" s="48"/>
      <c r="F2146" s="48">
        <f>F2145+F2144</f>
        <v>6.22</v>
      </c>
      <c r="G2146" s="139">
        <v>6.97</v>
      </c>
      <c r="H2146" s="162">
        <f>G2146-F2146</f>
        <v>0.75</v>
      </c>
    </row>
    <row r="2149" spans="1:8">
      <c r="A2149" s="50"/>
      <c r="B2149" s="49" t="e">
        <f>#REF!</f>
        <v>#REF!</v>
      </c>
      <c r="C2149" s="50" t="s">
        <v>34</v>
      </c>
      <c r="D2149" s="51"/>
    </row>
    <row r="2150" spans="1:8">
      <c r="A2150" s="45" t="s">
        <v>64</v>
      </c>
      <c r="B2150" s="44" t="s">
        <v>65</v>
      </c>
      <c r="C2150" s="45" t="s">
        <v>35</v>
      </c>
      <c r="D2150" s="45" t="s">
        <v>66</v>
      </c>
      <c r="E2150" s="46" t="s">
        <v>67</v>
      </c>
      <c r="F2150" s="45" t="s">
        <v>68</v>
      </c>
      <c r="H2150" s="82" t="s">
        <v>67</v>
      </c>
    </row>
    <row r="2151" spans="1:8">
      <c r="A2151" s="54">
        <v>88247</v>
      </c>
      <c r="B2151" s="52" t="s">
        <v>390</v>
      </c>
      <c r="C2151" s="54" t="s">
        <v>62</v>
      </c>
      <c r="D2151" s="54" t="s">
        <v>410</v>
      </c>
      <c r="E2151" s="48">
        <f>(1-'Entrada de Dados'!$B$5)*H2151</f>
        <v>8.1796400000000009</v>
      </c>
      <c r="F2151" s="48">
        <f>ROUND(E2151*D2151,2)</f>
        <v>1.72</v>
      </c>
      <c r="H2151" s="85">
        <v>9.17</v>
      </c>
    </row>
    <row r="2152" spans="1:8">
      <c r="A2152" s="54">
        <v>88264</v>
      </c>
      <c r="B2152" s="52" t="s">
        <v>74</v>
      </c>
      <c r="C2152" s="54" t="s">
        <v>62</v>
      </c>
      <c r="D2152" s="54" t="s">
        <v>410</v>
      </c>
      <c r="E2152" s="48">
        <f>(1-'Entrada de Dados'!$B$5)*H2152</f>
        <v>10.32044</v>
      </c>
      <c r="F2152" s="48">
        <f>ROUND(E2152*D2152,2)</f>
        <v>2.17</v>
      </c>
      <c r="H2152" s="85">
        <v>11.57</v>
      </c>
    </row>
    <row r="2153" spans="1:8">
      <c r="A2153" s="54"/>
      <c r="B2153" s="52" t="e">
        <f>B2149</f>
        <v>#REF!</v>
      </c>
      <c r="C2153" s="54" t="s">
        <v>34</v>
      </c>
      <c r="D2153" s="54">
        <v>1</v>
      </c>
      <c r="E2153" s="48">
        <f>(1-'Entrada de Dados'!$B$5)*H2153</f>
        <v>473.62524000000002</v>
      </c>
      <c r="F2153" s="48">
        <f>ROUND(E2153*D2153,2)</f>
        <v>473.63</v>
      </c>
      <c r="H2153" s="84">
        <v>530.97</v>
      </c>
    </row>
    <row r="2154" spans="1:8">
      <c r="A2154" s="318" t="s">
        <v>69</v>
      </c>
      <c r="B2154" s="308"/>
      <c r="C2154" s="308"/>
      <c r="D2154" s="309"/>
      <c r="E2154" s="48"/>
      <c r="F2154" s="48">
        <f>SUM(F2151:F2152)</f>
        <v>3.8899999999999997</v>
      </c>
      <c r="H2154" s="84"/>
    </row>
    <row r="2155" spans="1:8">
      <c r="A2155" s="304" t="s">
        <v>70</v>
      </c>
      <c r="B2155" s="305"/>
      <c r="C2155" s="305"/>
      <c r="D2155" s="306"/>
      <c r="E2155" s="48"/>
      <c r="F2155" s="48">
        <f>F2153</f>
        <v>473.63</v>
      </c>
      <c r="H2155" s="162">
        <f>H2156/D2153</f>
        <v>57.810000000000059</v>
      </c>
    </row>
    <row r="2156" spans="1:8">
      <c r="A2156" s="304" t="s">
        <v>71</v>
      </c>
      <c r="B2156" s="305"/>
      <c r="C2156" s="305"/>
      <c r="D2156" s="306"/>
      <c r="E2156" s="48"/>
      <c r="F2156" s="48">
        <f>F2155+F2154</f>
        <v>477.52</v>
      </c>
      <c r="G2156" s="140">
        <v>535.33000000000004</v>
      </c>
      <c r="H2156" s="162">
        <f>G2156-F2156</f>
        <v>57.810000000000059</v>
      </c>
    </row>
    <row r="2159" spans="1:8">
      <c r="A2159" s="50" t="s">
        <v>666</v>
      </c>
      <c r="B2159" s="49" t="s">
        <v>667</v>
      </c>
      <c r="C2159" s="50" t="s">
        <v>34</v>
      </c>
      <c r="D2159" s="51"/>
    </row>
    <row r="2160" spans="1:8">
      <c r="A2160" s="45" t="s">
        <v>64</v>
      </c>
      <c r="B2160" s="44" t="s">
        <v>65</v>
      </c>
      <c r="C2160" s="45" t="s">
        <v>35</v>
      </c>
      <c r="D2160" s="45" t="s">
        <v>66</v>
      </c>
      <c r="E2160" s="46" t="s">
        <v>67</v>
      </c>
      <c r="F2160" s="45" t="s">
        <v>68</v>
      </c>
      <c r="H2160" s="82" t="s">
        <v>67</v>
      </c>
    </row>
    <row r="2161" spans="1:8">
      <c r="A2161" s="54">
        <v>88247</v>
      </c>
      <c r="B2161" s="52" t="s">
        <v>390</v>
      </c>
      <c r="C2161" s="54" t="s">
        <v>62</v>
      </c>
      <c r="D2161" s="54">
        <v>1</v>
      </c>
      <c r="E2161" s="48">
        <f>(1-'Entrada de Dados'!$B$5)*H2161</f>
        <v>8.1796400000000009</v>
      </c>
      <c r="F2161" s="48">
        <f>ROUND(E2161*D2161,2)</f>
        <v>8.18</v>
      </c>
      <c r="H2161" s="85">
        <v>9.17</v>
      </c>
    </row>
    <row r="2162" spans="1:8">
      <c r="A2162" s="54">
        <v>88264</v>
      </c>
      <c r="B2162" s="52" t="s">
        <v>74</v>
      </c>
      <c r="C2162" s="54" t="s">
        <v>62</v>
      </c>
      <c r="D2162" s="54">
        <v>1</v>
      </c>
      <c r="E2162" s="48">
        <f>(1-'Entrada de Dados'!$B$5)*H2162</f>
        <v>10.32044</v>
      </c>
      <c r="F2162" s="48">
        <f>ROUND(E2162*D2162,2)</f>
        <v>10.32</v>
      </c>
      <c r="H2162" s="85">
        <v>11.57</v>
      </c>
    </row>
    <row r="2163" spans="1:8">
      <c r="A2163" s="54">
        <v>863</v>
      </c>
      <c r="B2163" s="52" t="s">
        <v>411</v>
      </c>
      <c r="C2163" s="54" t="s">
        <v>34</v>
      </c>
      <c r="D2163" s="54">
        <v>1</v>
      </c>
      <c r="E2163" s="48">
        <f>(1-'Entrada de Dados'!$B$5)*H2163</f>
        <v>12.782360000000001</v>
      </c>
      <c r="F2163" s="48">
        <f>ROUND(E2163*D2163,2)</f>
        <v>12.78</v>
      </c>
      <c r="H2163" s="85">
        <v>14.33</v>
      </c>
    </row>
    <row r="2164" spans="1:8">
      <c r="A2164" s="54">
        <v>3396</v>
      </c>
      <c r="B2164" s="52" t="s">
        <v>412</v>
      </c>
      <c r="C2164" s="54" t="s">
        <v>91</v>
      </c>
      <c r="D2164" s="54" t="s">
        <v>232</v>
      </c>
      <c r="E2164" s="48">
        <f>(1-'Entrada de Dados'!$B$5)*H2164</f>
        <v>2.3013600000000003</v>
      </c>
      <c r="F2164" s="48">
        <f>ROUND(E2164*D2164,2)</f>
        <v>1.1499999999999999</v>
      </c>
      <c r="H2164" s="85">
        <v>2.58</v>
      </c>
    </row>
    <row r="2165" spans="1:8">
      <c r="A2165" s="318" t="s">
        <v>69</v>
      </c>
      <c r="B2165" s="308"/>
      <c r="C2165" s="308"/>
      <c r="D2165" s="309"/>
      <c r="E2165" s="48"/>
      <c r="F2165" s="48">
        <f>SUM(F2161:F2162)</f>
        <v>18.5</v>
      </c>
      <c r="H2165" s="84"/>
    </row>
    <row r="2166" spans="1:8">
      <c r="A2166" s="304" t="s">
        <v>70</v>
      </c>
      <c r="B2166" s="305"/>
      <c r="C2166" s="305"/>
      <c r="D2166" s="306"/>
      <c r="E2166" s="48"/>
      <c r="F2166" s="48">
        <f>SUM(F2163:F2164)</f>
        <v>13.93</v>
      </c>
      <c r="H2166" s="162">
        <f>H2167/D2164</f>
        <v>7.8599999999999994</v>
      </c>
    </row>
    <row r="2167" spans="1:8">
      <c r="A2167" s="304" t="s">
        <v>71</v>
      </c>
      <c r="B2167" s="305"/>
      <c r="C2167" s="305"/>
      <c r="D2167" s="306"/>
      <c r="E2167" s="48"/>
      <c r="F2167" s="48">
        <f>F2166+F2165</f>
        <v>32.43</v>
      </c>
      <c r="G2167" s="130">
        <v>36.36</v>
      </c>
      <c r="H2167" s="162">
        <f>G2167-F2167</f>
        <v>3.9299999999999997</v>
      </c>
    </row>
    <row r="2170" spans="1:8">
      <c r="A2170" s="50"/>
      <c r="B2170" s="49" t="e">
        <f>#REF!</f>
        <v>#REF!</v>
      </c>
      <c r="C2170" s="50" t="s">
        <v>34</v>
      </c>
      <c r="D2170" s="51"/>
    </row>
    <row r="2171" spans="1:8">
      <c r="A2171" s="45" t="s">
        <v>64</v>
      </c>
      <c r="B2171" s="44" t="s">
        <v>65</v>
      </c>
      <c r="C2171" s="45" t="s">
        <v>35</v>
      </c>
      <c r="D2171" s="45" t="s">
        <v>66</v>
      </c>
      <c r="E2171" s="46" t="s">
        <v>67</v>
      </c>
      <c r="F2171" s="45" t="s">
        <v>68</v>
      </c>
      <c r="H2171" s="82" t="s">
        <v>67</v>
      </c>
    </row>
    <row r="2172" spans="1:8">
      <c r="A2172" s="54">
        <v>88247</v>
      </c>
      <c r="B2172" s="52" t="s">
        <v>390</v>
      </c>
      <c r="C2172" s="54" t="s">
        <v>62</v>
      </c>
      <c r="D2172" s="54">
        <v>0.1</v>
      </c>
      <c r="E2172" s="48">
        <f>(1-'Entrada de Dados'!$B$5)*H2172</f>
        <v>8.1796400000000009</v>
      </c>
      <c r="F2172" s="48">
        <f>ROUND(E2172*D2172,2)</f>
        <v>0.82</v>
      </c>
      <c r="H2172" s="85">
        <v>9.17</v>
      </c>
    </row>
    <row r="2173" spans="1:8">
      <c r="A2173" s="54">
        <v>88264</v>
      </c>
      <c r="B2173" s="52" t="s">
        <v>74</v>
      </c>
      <c r="C2173" s="54" t="s">
        <v>62</v>
      </c>
      <c r="D2173" s="54">
        <v>0.1</v>
      </c>
      <c r="E2173" s="48">
        <f>(1-'Entrada de Dados'!$B$5)*H2173</f>
        <v>10.32044</v>
      </c>
      <c r="F2173" s="48">
        <f>ROUND(E2173*D2173,2)</f>
        <v>1.03</v>
      </c>
      <c r="H2173" s="85">
        <v>11.57</v>
      </c>
    </row>
    <row r="2174" spans="1:8">
      <c r="A2174" s="54"/>
      <c r="B2174" s="52" t="e">
        <f>B2170</f>
        <v>#REF!</v>
      </c>
      <c r="C2174" s="54" t="s">
        <v>34</v>
      </c>
      <c r="D2174" s="54">
        <v>1</v>
      </c>
      <c r="E2174" s="48">
        <f>(1-'Entrada de Dados'!$B$5)*H2174</f>
        <v>1.68588</v>
      </c>
      <c r="F2174" s="48">
        <f>ROUND(E2174*D2174,2)</f>
        <v>1.69</v>
      </c>
      <c r="H2174" s="84">
        <v>1.89</v>
      </c>
    </row>
    <row r="2175" spans="1:8">
      <c r="A2175" s="318" t="s">
        <v>69</v>
      </c>
      <c r="B2175" s="308"/>
      <c r="C2175" s="308"/>
      <c r="D2175" s="309"/>
      <c r="E2175" s="48"/>
      <c r="F2175" s="48">
        <f>SUM(F2172:F2173)</f>
        <v>1.85</v>
      </c>
      <c r="H2175" s="84"/>
    </row>
    <row r="2176" spans="1:8">
      <c r="A2176" s="304" t="s">
        <v>70</v>
      </c>
      <c r="B2176" s="305"/>
      <c r="C2176" s="305"/>
      <c r="D2176" s="306"/>
      <c r="E2176" s="48"/>
      <c r="F2176" s="48">
        <f>F2174</f>
        <v>1.69</v>
      </c>
      <c r="H2176" s="162">
        <f>H2177/D2174</f>
        <v>0.43000000000000016</v>
      </c>
    </row>
    <row r="2177" spans="1:8">
      <c r="A2177" s="304" t="s">
        <v>71</v>
      </c>
      <c r="B2177" s="305"/>
      <c r="C2177" s="305"/>
      <c r="D2177" s="306"/>
      <c r="E2177" s="48"/>
      <c r="F2177" s="48">
        <f>F2176+F2175</f>
        <v>3.54</v>
      </c>
      <c r="G2177" s="140">
        <v>3.97</v>
      </c>
      <c r="H2177" s="162">
        <f>G2177-F2177</f>
        <v>0.43000000000000016</v>
      </c>
    </row>
    <row r="2180" spans="1:8">
      <c r="A2180" s="50"/>
      <c r="B2180" s="49" t="e">
        <f>#REF!</f>
        <v>#REF!</v>
      </c>
      <c r="C2180" s="50" t="s">
        <v>34</v>
      </c>
      <c r="D2180" s="51"/>
    </row>
    <row r="2181" spans="1:8">
      <c r="A2181" s="45" t="s">
        <v>64</v>
      </c>
      <c r="B2181" s="44" t="s">
        <v>65</v>
      </c>
      <c r="C2181" s="45" t="s">
        <v>35</v>
      </c>
      <c r="D2181" s="45" t="s">
        <v>66</v>
      </c>
      <c r="E2181" s="46" t="s">
        <v>67</v>
      </c>
      <c r="F2181" s="45" t="s">
        <v>68</v>
      </c>
      <c r="H2181" s="82" t="s">
        <v>67</v>
      </c>
    </row>
    <row r="2182" spans="1:8">
      <c r="A2182" s="54">
        <v>88247</v>
      </c>
      <c r="B2182" s="52" t="s">
        <v>390</v>
      </c>
      <c r="C2182" s="54" t="s">
        <v>62</v>
      </c>
      <c r="D2182" s="54">
        <v>0.5</v>
      </c>
      <c r="E2182" s="48">
        <f>(1-'Entrada de Dados'!$B$5)*H2182</f>
        <v>8.1796400000000009</v>
      </c>
      <c r="F2182" s="48">
        <f>ROUND(E2182*D2182,2)</f>
        <v>4.09</v>
      </c>
      <c r="H2182" s="85">
        <v>9.17</v>
      </c>
    </row>
    <row r="2183" spans="1:8">
      <c r="A2183" s="54">
        <v>88264</v>
      </c>
      <c r="B2183" s="52" t="s">
        <v>74</v>
      </c>
      <c r="C2183" s="54" t="s">
        <v>62</v>
      </c>
      <c r="D2183" s="54">
        <v>0.5</v>
      </c>
      <c r="E2183" s="48">
        <f>(1-'Entrada de Dados'!$B$5)*H2183</f>
        <v>10.32044</v>
      </c>
      <c r="F2183" s="48">
        <f>ROUND(E2183*D2183,2)</f>
        <v>5.16</v>
      </c>
      <c r="H2183" s="85">
        <v>11.57</v>
      </c>
    </row>
    <row r="2184" spans="1:8">
      <c r="A2184" s="54"/>
      <c r="B2184" s="52" t="e">
        <f>B2180</f>
        <v>#REF!</v>
      </c>
      <c r="C2184" s="54" t="s">
        <v>34</v>
      </c>
      <c r="D2184" s="54" t="s">
        <v>409</v>
      </c>
      <c r="E2184" s="48">
        <f>(1-'Entrada de Dados'!$B$5)*H2184</f>
        <v>39.355039999999995</v>
      </c>
      <c r="F2184" s="48">
        <f>ROUND(E2184*D2184,2)</f>
        <v>40.14</v>
      </c>
      <c r="H2184" s="84">
        <v>44.12</v>
      </c>
    </row>
    <row r="2185" spans="1:8">
      <c r="A2185" s="318" t="s">
        <v>69</v>
      </c>
      <c r="B2185" s="308"/>
      <c r="C2185" s="308"/>
      <c r="D2185" s="309"/>
      <c r="E2185" s="48"/>
      <c r="F2185" s="48">
        <f>SUM(F2182:F2183)</f>
        <v>9.25</v>
      </c>
      <c r="H2185" s="84"/>
    </row>
    <row r="2186" spans="1:8">
      <c r="A2186" s="304" t="s">
        <v>70</v>
      </c>
      <c r="B2186" s="305"/>
      <c r="C2186" s="305"/>
      <c r="D2186" s="306"/>
      <c r="E2186" s="48"/>
      <c r="F2186" s="48">
        <f>F2184</f>
        <v>40.14</v>
      </c>
      <c r="H2186" s="162">
        <f>H2187/D2184</f>
        <v>5.8725490196078454</v>
      </c>
    </row>
    <row r="2187" spans="1:8">
      <c r="A2187" s="304" t="s">
        <v>71</v>
      </c>
      <c r="B2187" s="305"/>
      <c r="C2187" s="305"/>
      <c r="D2187" s="306"/>
      <c r="E2187" s="48"/>
      <c r="F2187" s="48">
        <f>F2186+F2185</f>
        <v>49.39</v>
      </c>
      <c r="G2187" s="140">
        <v>55.38</v>
      </c>
      <c r="H2187" s="162">
        <f>G2187-F2187</f>
        <v>5.990000000000002</v>
      </c>
    </row>
    <row r="2190" spans="1:8">
      <c r="A2190" s="50"/>
      <c r="B2190" s="49" t="e">
        <f>#REF!</f>
        <v>#REF!</v>
      </c>
      <c r="C2190" s="50" t="s">
        <v>34</v>
      </c>
      <c r="D2190" s="51"/>
    </row>
    <row r="2191" spans="1:8">
      <c r="A2191" s="45" t="s">
        <v>64</v>
      </c>
      <c r="B2191" s="44" t="s">
        <v>65</v>
      </c>
      <c r="C2191" s="45" t="s">
        <v>35</v>
      </c>
      <c r="D2191" s="45" t="s">
        <v>66</v>
      </c>
      <c r="E2191" s="46" t="s">
        <v>67</v>
      </c>
      <c r="F2191" s="45" t="s">
        <v>68</v>
      </c>
      <c r="H2191" s="82" t="s">
        <v>67</v>
      </c>
    </row>
    <row r="2192" spans="1:8">
      <c r="A2192" s="54">
        <v>88247</v>
      </c>
      <c r="B2192" s="52" t="s">
        <v>390</v>
      </c>
      <c r="C2192" s="54" t="s">
        <v>62</v>
      </c>
      <c r="D2192" s="54" t="s">
        <v>410</v>
      </c>
      <c r="E2192" s="48">
        <f>(1-'Entrada de Dados'!$B$5)*H2192</f>
        <v>8.1796400000000009</v>
      </c>
      <c r="F2192" s="48">
        <f>ROUND(E2192*D2192,2)</f>
        <v>1.72</v>
      </c>
      <c r="H2192" s="85">
        <v>9.17</v>
      </c>
    </row>
    <row r="2193" spans="1:8">
      <c r="A2193" s="54">
        <v>88264</v>
      </c>
      <c r="B2193" s="52" t="s">
        <v>74</v>
      </c>
      <c r="C2193" s="54" t="s">
        <v>62</v>
      </c>
      <c r="D2193" s="54" t="s">
        <v>410</v>
      </c>
      <c r="E2193" s="48">
        <f>(1-'Entrada de Dados'!$B$5)*H2193</f>
        <v>10.32044</v>
      </c>
      <c r="F2193" s="48">
        <f>ROUND(E2193*D2193,2)</f>
        <v>2.17</v>
      </c>
      <c r="H2193" s="85">
        <v>11.57</v>
      </c>
    </row>
    <row r="2194" spans="1:8">
      <c r="A2194" s="54"/>
      <c r="B2194" s="53" t="e">
        <f>B2190</f>
        <v>#REF!</v>
      </c>
      <c r="C2194" s="54" t="s">
        <v>34</v>
      </c>
      <c r="D2194" s="54">
        <v>1</v>
      </c>
      <c r="E2194" s="48">
        <f>(1-'Entrada de Dados'!$B$5)*H2194</f>
        <v>9.4462799999999998</v>
      </c>
      <c r="F2194" s="48">
        <f>ROUND(E2194*D2194,2)</f>
        <v>9.4499999999999993</v>
      </c>
      <c r="H2194" s="84">
        <v>10.59</v>
      </c>
    </row>
    <row r="2195" spans="1:8">
      <c r="A2195" s="318" t="s">
        <v>69</v>
      </c>
      <c r="B2195" s="308"/>
      <c r="C2195" s="308"/>
      <c r="D2195" s="309"/>
      <c r="E2195" s="48"/>
      <c r="F2195" s="48">
        <f>SUM(F2192:F2193)</f>
        <v>3.8899999999999997</v>
      </c>
      <c r="H2195" s="84"/>
    </row>
    <row r="2196" spans="1:8">
      <c r="A2196" s="304" t="s">
        <v>70</v>
      </c>
      <c r="B2196" s="305"/>
      <c r="C2196" s="305"/>
      <c r="D2196" s="306"/>
      <c r="E2196" s="48"/>
      <c r="F2196" s="48">
        <f>F2194</f>
        <v>9.4499999999999993</v>
      </c>
      <c r="H2196" s="162">
        <f>H2197/D2194</f>
        <v>1.6099999999999994</v>
      </c>
    </row>
    <row r="2197" spans="1:8">
      <c r="A2197" s="304" t="s">
        <v>71</v>
      </c>
      <c r="B2197" s="305"/>
      <c r="C2197" s="305"/>
      <c r="D2197" s="306"/>
      <c r="E2197" s="48"/>
      <c r="F2197" s="48">
        <f>F2196+F2195</f>
        <v>13.34</v>
      </c>
      <c r="G2197" s="140">
        <v>14.95</v>
      </c>
      <c r="H2197" s="162">
        <f>G2197-F2197</f>
        <v>1.6099999999999994</v>
      </c>
    </row>
    <row r="2200" spans="1:8">
      <c r="A2200" s="151">
        <v>68069</v>
      </c>
      <c r="B2200" s="71" t="s">
        <v>413</v>
      </c>
      <c r="C2200" s="151" t="s">
        <v>91</v>
      </c>
      <c r="D2200" s="51"/>
    </row>
    <row r="2201" spans="1:8">
      <c r="A2201" s="45" t="s">
        <v>64</v>
      </c>
      <c r="B2201" s="44" t="s">
        <v>65</v>
      </c>
      <c r="C2201" s="45" t="s">
        <v>35</v>
      </c>
      <c r="D2201" s="45" t="s">
        <v>66</v>
      </c>
      <c r="E2201" s="46" t="s">
        <v>67</v>
      </c>
      <c r="F2201" s="45" t="s">
        <v>68</v>
      </c>
      <c r="H2201" s="82" t="s">
        <v>67</v>
      </c>
    </row>
    <row r="2202" spans="1:8">
      <c r="A2202" s="54">
        <v>88247</v>
      </c>
      <c r="B2202" s="52" t="s">
        <v>390</v>
      </c>
      <c r="C2202" s="54" t="s">
        <v>62</v>
      </c>
      <c r="D2202" s="54" t="s">
        <v>246</v>
      </c>
      <c r="E2202" s="48">
        <f>(1-'Entrada de Dados'!$B$5)*H2202</f>
        <v>8.1796400000000009</v>
      </c>
      <c r="F2202" s="48">
        <f>ROUND(E2202*D2202,2)</f>
        <v>3.27</v>
      </c>
      <c r="H2202" s="85">
        <v>9.17</v>
      </c>
    </row>
    <row r="2203" spans="1:8">
      <c r="A2203" s="54">
        <v>88264</v>
      </c>
      <c r="B2203" s="52" t="s">
        <v>74</v>
      </c>
      <c r="C2203" s="54" t="s">
        <v>62</v>
      </c>
      <c r="D2203" s="54" t="s">
        <v>246</v>
      </c>
      <c r="E2203" s="48">
        <f>(1-'Entrada de Dados'!$B$5)*H2203</f>
        <v>10.32044</v>
      </c>
      <c r="F2203" s="48">
        <f>ROUND(E2203*D2203,2)</f>
        <v>4.13</v>
      </c>
      <c r="H2203" s="85">
        <v>11.57</v>
      </c>
    </row>
    <row r="2204" spans="1:8" ht="38.25">
      <c r="A2204" s="56" t="s">
        <v>668</v>
      </c>
      <c r="B2204" s="53" t="s">
        <v>669</v>
      </c>
      <c r="C2204" s="56" t="s">
        <v>91</v>
      </c>
      <c r="D2204" s="56" t="s">
        <v>611</v>
      </c>
      <c r="E2204" s="48">
        <f>(1-'Entrada de Dados'!$B$5)*H2204</f>
        <v>25.1098</v>
      </c>
      <c r="F2204" s="48">
        <f>ROUND(E2204*D2204,2)</f>
        <v>25.11</v>
      </c>
      <c r="H2204" s="84">
        <v>28.15</v>
      </c>
    </row>
    <row r="2205" spans="1:8">
      <c r="A2205" s="318" t="s">
        <v>69</v>
      </c>
      <c r="B2205" s="308"/>
      <c r="C2205" s="308"/>
      <c r="D2205" s="309"/>
      <c r="E2205" s="48"/>
      <c r="F2205" s="48">
        <f>SUM(F2202:F2203)</f>
        <v>7.4</v>
      </c>
      <c r="H2205" s="84"/>
    </row>
    <row r="2206" spans="1:8">
      <c r="A2206" s="304" t="s">
        <v>70</v>
      </c>
      <c r="B2206" s="305"/>
      <c r="C2206" s="305"/>
      <c r="D2206" s="306"/>
      <c r="E2206" s="48"/>
      <c r="F2206" s="48">
        <f>F2204</f>
        <v>25.11</v>
      </c>
      <c r="H2206" s="162">
        <f>H2207/D2204</f>
        <v>3.9400000000000048</v>
      </c>
    </row>
    <row r="2207" spans="1:8">
      <c r="A2207" s="304" t="s">
        <v>71</v>
      </c>
      <c r="B2207" s="305"/>
      <c r="C2207" s="305"/>
      <c r="D2207" s="306"/>
      <c r="E2207" s="48"/>
      <c r="F2207" s="48">
        <f>F2206+F2205</f>
        <v>32.51</v>
      </c>
      <c r="G2207" s="140">
        <v>36.450000000000003</v>
      </c>
      <c r="H2207" s="162">
        <f>G2207-F2207</f>
        <v>3.9400000000000048</v>
      </c>
    </row>
    <row r="2210" spans="1:8" ht="63.75">
      <c r="A2210" s="50" t="s">
        <v>1050</v>
      </c>
      <c r="B2210" s="49" t="s">
        <v>1051</v>
      </c>
      <c r="C2210" s="50" t="s">
        <v>590</v>
      </c>
      <c r="D2210" s="51"/>
    </row>
    <row r="2211" spans="1:8">
      <c r="A2211" s="45" t="s">
        <v>64</v>
      </c>
      <c r="B2211" s="72" t="s">
        <v>65</v>
      </c>
      <c r="C2211" s="45" t="s">
        <v>35</v>
      </c>
      <c r="D2211" s="45" t="s">
        <v>66</v>
      </c>
      <c r="E2211" s="45" t="s">
        <v>67</v>
      </c>
      <c r="F2211" s="45" t="s">
        <v>68</v>
      </c>
    </row>
    <row r="2212" spans="1:8" ht="25.5">
      <c r="A2212" s="56" t="s">
        <v>1052</v>
      </c>
      <c r="B2212" s="53" t="s">
        <v>1053</v>
      </c>
      <c r="C2212" s="56" t="s">
        <v>592</v>
      </c>
      <c r="D2212" s="56" t="s">
        <v>1054</v>
      </c>
      <c r="E2212" s="48">
        <f>(1-'Entrada de Dados'!$B$5)*H2212</f>
        <v>286.13576</v>
      </c>
      <c r="F2212" s="48">
        <f t="shared" ref="F2212:F2220" si="33">ROUND(E2212*D2212,2)</f>
        <v>5.15</v>
      </c>
      <c r="H2212" s="85">
        <v>320.77999999999997</v>
      </c>
    </row>
    <row r="2213" spans="1:8" ht="25.5">
      <c r="A2213" s="56" t="s">
        <v>1055</v>
      </c>
      <c r="B2213" s="53" t="s">
        <v>1056</v>
      </c>
      <c r="C2213" s="56" t="s">
        <v>584</v>
      </c>
      <c r="D2213" s="56" t="s">
        <v>585</v>
      </c>
      <c r="E2213" s="48">
        <f>(1-'Entrada de Dados'!$B$5)*H2213</f>
        <v>18.937160000000002</v>
      </c>
      <c r="F2213" s="48">
        <f t="shared" si="33"/>
        <v>18.940000000000001</v>
      </c>
      <c r="H2213" s="85">
        <v>21.23</v>
      </c>
    </row>
    <row r="2214" spans="1:8" ht="38.25">
      <c r="A2214" s="56" t="s">
        <v>1057</v>
      </c>
      <c r="B2214" s="53" t="s">
        <v>1058</v>
      </c>
      <c r="C2214" s="56" t="s">
        <v>592</v>
      </c>
      <c r="D2214" s="56" t="s">
        <v>1059</v>
      </c>
      <c r="E2214" s="48">
        <f>(1-'Entrada de Dados'!$B$5)*H2214</f>
        <v>28.642119999999998</v>
      </c>
      <c r="F2214" s="48">
        <f t="shared" si="33"/>
        <v>6.19</v>
      </c>
      <c r="H2214" s="85">
        <v>32.11</v>
      </c>
    </row>
    <row r="2215" spans="1:8" ht="38.25">
      <c r="A2215" s="56" t="s">
        <v>1060</v>
      </c>
      <c r="B2215" s="53" t="s">
        <v>1061</v>
      </c>
      <c r="C2215" s="56" t="s">
        <v>592</v>
      </c>
      <c r="D2215" s="56" t="s">
        <v>1062</v>
      </c>
      <c r="E2215" s="48">
        <f>(1-'Entrada de Dados'!$B$5)*H2215</f>
        <v>304.30579999999998</v>
      </c>
      <c r="F2215" s="48">
        <f t="shared" si="33"/>
        <v>5.0199999999999996</v>
      </c>
      <c r="H2215" s="85">
        <v>341.15</v>
      </c>
    </row>
    <row r="2216" spans="1:8" ht="51">
      <c r="A2216" s="56" t="s">
        <v>1063</v>
      </c>
      <c r="B2216" s="53" t="s">
        <v>1064</v>
      </c>
      <c r="C2216" s="56" t="s">
        <v>592</v>
      </c>
      <c r="D2216" s="56" t="s">
        <v>1065</v>
      </c>
      <c r="E2216" s="48">
        <f>(1-'Entrada de Dados'!$B$5)*H2216</f>
        <v>264.18364000000003</v>
      </c>
      <c r="F2216" s="48">
        <f t="shared" si="33"/>
        <v>6.02</v>
      </c>
      <c r="H2216" s="85">
        <v>296.17</v>
      </c>
    </row>
    <row r="2217" spans="1:8">
      <c r="A2217" s="54">
        <v>88309</v>
      </c>
      <c r="B2217" s="52" t="s">
        <v>76</v>
      </c>
      <c r="C2217" s="54" t="s">
        <v>62</v>
      </c>
      <c r="D2217" s="54" t="s">
        <v>78</v>
      </c>
      <c r="E2217" s="48">
        <f>(1-'Entrada de Dados'!$B$5)*H2217</f>
        <v>10.32044</v>
      </c>
      <c r="F2217" s="48">
        <f t="shared" si="33"/>
        <v>19.61</v>
      </c>
      <c r="H2217" s="85">
        <v>11.57</v>
      </c>
    </row>
    <row r="2218" spans="1:8">
      <c r="A2218" s="54">
        <v>88316</v>
      </c>
      <c r="B2218" s="52" t="s">
        <v>61</v>
      </c>
      <c r="C2218" s="54" t="s">
        <v>62</v>
      </c>
      <c r="D2218" s="169">
        <v>1.5659760087241004</v>
      </c>
      <c r="E2218" s="48">
        <f>(1-'Entrada de Dados'!$B$5)*H2218</f>
        <v>8.1796400000000009</v>
      </c>
      <c r="F2218" s="48">
        <f t="shared" si="33"/>
        <v>12.81</v>
      </c>
      <c r="H2218" s="85">
        <v>9.17</v>
      </c>
    </row>
    <row r="2219" spans="1:8">
      <c r="A2219" s="54">
        <v>1379</v>
      </c>
      <c r="B2219" s="52" t="s">
        <v>87</v>
      </c>
      <c r="C2219" s="54" t="s">
        <v>88</v>
      </c>
      <c r="D2219" s="54" t="s">
        <v>179</v>
      </c>
      <c r="E2219" s="48">
        <f>(1-'Entrada de Dados'!$B$5)*H2219</f>
        <v>0.41032000000000002</v>
      </c>
      <c r="F2219" s="48">
        <f t="shared" si="33"/>
        <v>0.33</v>
      </c>
      <c r="H2219" s="85">
        <v>0.46</v>
      </c>
    </row>
    <row r="2220" spans="1:8">
      <c r="A2220" s="54">
        <v>7258</v>
      </c>
      <c r="B2220" s="52" t="s">
        <v>261</v>
      </c>
      <c r="C2220" s="54" t="s">
        <v>91</v>
      </c>
      <c r="D2220" s="54" t="s">
        <v>335</v>
      </c>
      <c r="E2220" s="48">
        <f>(1-'Entrada de Dados'!$B$5)*H2220</f>
        <v>0.2676</v>
      </c>
      <c r="F2220" s="48">
        <f t="shared" si="33"/>
        <v>20.309999999999999</v>
      </c>
      <c r="H2220" s="85">
        <v>0.3</v>
      </c>
    </row>
    <row r="2221" spans="1:8">
      <c r="A2221" s="304" t="s">
        <v>69</v>
      </c>
      <c r="B2221" s="305"/>
      <c r="C2221" s="305"/>
      <c r="D2221" s="306"/>
      <c r="E2221" s="58"/>
      <c r="F2221" s="48">
        <f>SUM(F2217:F2218)</f>
        <v>32.42</v>
      </c>
    </row>
    <row r="2222" spans="1:8">
      <c r="A2222" s="304" t="s">
        <v>70</v>
      </c>
      <c r="B2222" s="305"/>
      <c r="C2222" s="305"/>
      <c r="D2222" s="306"/>
      <c r="E2222" s="58"/>
      <c r="F2222" s="48">
        <f>SUM(F2212:F2216,F2219:F2220)</f>
        <v>61.960000000000008</v>
      </c>
      <c r="H2222" s="145">
        <f>H2223/H2218</f>
        <v>1.2453653217011982</v>
      </c>
    </row>
    <row r="2223" spans="1:8">
      <c r="A2223" s="304" t="s">
        <v>71</v>
      </c>
      <c r="B2223" s="305"/>
      <c r="C2223" s="305"/>
      <c r="D2223" s="306"/>
      <c r="E2223" s="58"/>
      <c r="F2223" s="48">
        <f>F2222+F2221</f>
        <v>94.38000000000001</v>
      </c>
      <c r="G2223" s="130">
        <v>105.8</v>
      </c>
      <c r="H2223" s="145">
        <f>G2223-F2223</f>
        <v>11.419999999999987</v>
      </c>
    </row>
    <row r="2226" spans="1:8" ht="38.25">
      <c r="A2226" s="50" t="s">
        <v>648</v>
      </c>
      <c r="B2226" s="49" t="s">
        <v>649</v>
      </c>
      <c r="C2226" s="50" t="s">
        <v>34</v>
      </c>
      <c r="D2226" s="51"/>
    </row>
    <row r="2227" spans="1:8">
      <c r="A2227" s="45" t="s">
        <v>64</v>
      </c>
      <c r="B2227" s="44" t="s">
        <v>65</v>
      </c>
      <c r="C2227" s="45" t="s">
        <v>35</v>
      </c>
      <c r="D2227" s="45" t="s">
        <v>66</v>
      </c>
      <c r="E2227" s="46" t="s">
        <v>67</v>
      </c>
      <c r="F2227" s="45" t="s">
        <v>68</v>
      </c>
      <c r="H2227" s="82" t="s">
        <v>67</v>
      </c>
    </row>
    <row r="2228" spans="1:8">
      <c r="A2228" s="54">
        <v>88247</v>
      </c>
      <c r="B2228" s="52" t="s">
        <v>390</v>
      </c>
      <c r="C2228" s="54" t="s">
        <v>62</v>
      </c>
      <c r="D2228" s="54" t="s">
        <v>181</v>
      </c>
      <c r="E2228" s="48">
        <f>(1-'Entrada de Dados'!$B$5)*H2228</f>
        <v>8.1796400000000009</v>
      </c>
      <c r="F2228" s="48">
        <f>ROUND(E2228*D2228,2)</f>
        <v>2.4500000000000002</v>
      </c>
      <c r="H2228" s="85">
        <v>9.17</v>
      </c>
    </row>
    <row r="2229" spans="1:8">
      <c r="A2229" s="54">
        <v>88264</v>
      </c>
      <c r="B2229" s="52" t="s">
        <v>74</v>
      </c>
      <c r="C2229" s="54" t="s">
        <v>62</v>
      </c>
      <c r="D2229" s="54" t="s">
        <v>181</v>
      </c>
      <c r="E2229" s="48">
        <f>(1-'Entrada de Dados'!$B$5)*H2229</f>
        <v>10.32044</v>
      </c>
      <c r="F2229" s="48">
        <f>ROUND(E2229*D2229,2)</f>
        <v>3.1</v>
      </c>
      <c r="H2229" s="85">
        <v>11.57</v>
      </c>
    </row>
    <row r="2230" spans="1:8">
      <c r="A2230" s="54">
        <v>2674</v>
      </c>
      <c r="B2230" s="52" t="s">
        <v>403</v>
      </c>
      <c r="C2230" s="54" t="s">
        <v>34</v>
      </c>
      <c r="D2230" s="54" t="s">
        <v>199</v>
      </c>
      <c r="E2230" s="48">
        <f>(1-'Entrada de Dados'!$B$5)*H2230</f>
        <v>1.6461454545454539</v>
      </c>
      <c r="F2230" s="48">
        <f>ROUND(E2230*D2230,2)</f>
        <v>1.81</v>
      </c>
      <c r="H2230" s="84">
        <v>1.8454545454545448</v>
      </c>
    </row>
    <row r="2231" spans="1:8">
      <c r="A2231" s="318" t="s">
        <v>69</v>
      </c>
      <c r="B2231" s="308"/>
      <c r="C2231" s="308"/>
      <c r="D2231" s="309"/>
      <c r="E2231" s="48"/>
      <c r="F2231" s="48">
        <f>SUM(F2228:F2229)</f>
        <v>5.5500000000000007</v>
      </c>
      <c r="H2231" s="84"/>
    </row>
    <row r="2232" spans="1:8">
      <c r="A2232" s="304" t="s">
        <v>70</v>
      </c>
      <c r="B2232" s="305"/>
      <c r="C2232" s="305"/>
      <c r="D2232" s="306"/>
      <c r="E2232" s="48"/>
      <c r="F2232" s="48">
        <f>F2230</f>
        <v>1.81</v>
      </c>
      <c r="H2232" s="162">
        <f>H2233/D2230</f>
        <v>0.80909090909090797</v>
      </c>
    </row>
    <row r="2233" spans="1:8">
      <c r="A2233" s="304" t="s">
        <v>71</v>
      </c>
      <c r="B2233" s="305"/>
      <c r="C2233" s="305"/>
      <c r="D2233" s="306"/>
      <c r="E2233" s="48"/>
      <c r="F2233" s="48">
        <f>F2232+F2231</f>
        <v>7.3600000000000012</v>
      </c>
      <c r="G2233" s="130">
        <v>8.25</v>
      </c>
      <c r="H2233" s="162">
        <f>G2233-F2233</f>
        <v>0.88999999999999879</v>
      </c>
    </row>
    <row r="2236" spans="1:8">
      <c r="A2236" s="50"/>
      <c r="B2236" s="49" t="e">
        <f>#REF!</f>
        <v>#REF!</v>
      </c>
      <c r="C2236" s="50" t="s">
        <v>34</v>
      </c>
      <c r="D2236" s="51"/>
    </row>
    <row r="2237" spans="1:8">
      <c r="A2237" s="45" t="s">
        <v>64</v>
      </c>
      <c r="B2237" s="44" t="s">
        <v>65</v>
      </c>
      <c r="C2237" s="45" t="s">
        <v>35</v>
      </c>
      <c r="D2237" s="45" t="s">
        <v>66</v>
      </c>
      <c r="E2237" s="46" t="s">
        <v>67</v>
      </c>
      <c r="F2237" s="45" t="s">
        <v>68</v>
      </c>
      <c r="H2237" s="82" t="s">
        <v>67</v>
      </c>
    </row>
    <row r="2238" spans="1:8">
      <c r="A2238" s="54">
        <v>88247</v>
      </c>
      <c r="B2238" s="52" t="s">
        <v>390</v>
      </c>
      <c r="C2238" s="54" t="s">
        <v>62</v>
      </c>
      <c r="D2238" s="54">
        <v>0.1</v>
      </c>
      <c r="E2238" s="48">
        <f>(1-'Entrada de Dados'!$B$5)*H2238</f>
        <v>8.1796400000000009</v>
      </c>
      <c r="F2238" s="48">
        <f>ROUND(E2238*D2238,2)</f>
        <v>0.82</v>
      </c>
      <c r="H2238" s="85">
        <v>9.17</v>
      </c>
    </row>
    <row r="2239" spans="1:8">
      <c r="A2239" s="54">
        <v>88264</v>
      </c>
      <c r="B2239" s="52" t="s">
        <v>74</v>
      </c>
      <c r="C2239" s="54" t="s">
        <v>62</v>
      </c>
      <c r="D2239" s="54">
        <v>0.1</v>
      </c>
      <c r="E2239" s="48">
        <f>(1-'Entrada de Dados'!$B$5)*H2239</f>
        <v>10.32044</v>
      </c>
      <c r="F2239" s="48">
        <f>ROUND(E2239*D2239,2)</f>
        <v>1.03</v>
      </c>
      <c r="H2239" s="85">
        <v>11.57</v>
      </c>
    </row>
    <row r="2240" spans="1:8">
      <c r="A2240" s="54"/>
      <c r="B2240" s="52" t="e">
        <f>B2236</f>
        <v>#REF!</v>
      </c>
      <c r="C2240" s="54" t="s">
        <v>34</v>
      </c>
      <c r="D2240" s="54">
        <v>1</v>
      </c>
      <c r="E2240" s="48">
        <f>(1-'Entrada de Dados'!$B$5)*H2240</f>
        <v>1.7572399999999999</v>
      </c>
      <c r="F2240" s="48">
        <f>ROUND(E2240*D2240,2)</f>
        <v>1.76</v>
      </c>
      <c r="H2240" s="84">
        <v>1.97</v>
      </c>
    </row>
    <row r="2241" spans="1:8">
      <c r="A2241" s="318" t="s">
        <v>69</v>
      </c>
      <c r="B2241" s="308"/>
      <c r="C2241" s="308"/>
      <c r="D2241" s="309"/>
      <c r="E2241" s="48"/>
      <c r="F2241" s="48">
        <f>SUM(F2238:F2239)</f>
        <v>1.85</v>
      </c>
      <c r="H2241" s="84"/>
    </row>
    <row r="2242" spans="1:8">
      <c r="A2242" s="304" t="s">
        <v>70</v>
      </c>
      <c r="B2242" s="305"/>
      <c r="C2242" s="305"/>
      <c r="D2242" s="306"/>
      <c r="E2242" s="48"/>
      <c r="F2242" s="48">
        <f>F2240</f>
        <v>1.76</v>
      </c>
      <c r="H2242" s="162">
        <f>H2243/D2240</f>
        <v>0.4399999999999995</v>
      </c>
    </row>
    <row r="2243" spans="1:8">
      <c r="A2243" s="304" t="s">
        <v>71</v>
      </c>
      <c r="B2243" s="305"/>
      <c r="C2243" s="305"/>
      <c r="D2243" s="306"/>
      <c r="E2243" s="48"/>
      <c r="F2243" s="48">
        <f>F2242+F2241</f>
        <v>3.6100000000000003</v>
      </c>
      <c r="G2243" s="130">
        <v>4.05</v>
      </c>
      <c r="H2243" s="162">
        <f>G2243-F2243</f>
        <v>0.4399999999999995</v>
      </c>
    </row>
    <row r="2246" spans="1:8">
      <c r="A2246" s="50"/>
      <c r="B2246" s="49" t="e">
        <f>#REF!</f>
        <v>#REF!</v>
      </c>
      <c r="C2246" s="50" t="s">
        <v>34</v>
      </c>
      <c r="D2246" s="51"/>
    </row>
    <row r="2247" spans="1:8">
      <c r="A2247" s="45" t="s">
        <v>64</v>
      </c>
      <c r="B2247" s="44" t="s">
        <v>65</v>
      </c>
      <c r="C2247" s="45" t="s">
        <v>35</v>
      </c>
      <c r="D2247" s="45" t="s">
        <v>66</v>
      </c>
      <c r="E2247" s="46" t="s">
        <v>67</v>
      </c>
      <c r="F2247" s="45" t="s">
        <v>68</v>
      </c>
      <c r="H2247" s="82" t="s">
        <v>67</v>
      </c>
    </row>
    <row r="2248" spans="1:8">
      <c r="A2248" s="54">
        <v>88247</v>
      </c>
      <c r="B2248" s="52" t="s">
        <v>390</v>
      </c>
      <c r="C2248" s="54" t="s">
        <v>62</v>
      </c>
      <c r="D2248" s="54">
        <v>0.01</v>
      </c>
      <c r="E2248" s="48">
        <f>(1-'Entrada de Dados'!$B$5)*H2248</f>
        <v>8.1796400000000009</v>
      </c>
      <c r="F2248" s="48">
        <f>ROUND(E2248*D2248,2)</f>
        <v>0.08</v>
      </c>
      <c r="H2248" s="85">
        <v>9.17</v>
      </c>
    </row>
    <row r="2249" spans="1:8">
      <c r="A2249" s="54">
        <v>88264</v>
      </c>
      <c r="B2249" s="52" t="s">
        <v>74</v>
      </c>
      <c r="C2249" s="54" t="s">
        <v>62</v>
      </c>
      <c r="D2249" s="54">
        <v>0.01</v>
      </c>
      <c r="E2249" s="48">
        <f>(1-'Entrada de Dados'!$B$5)*H2249</f>
        <v>10.32044</v>
      </c>
      <c r="F2249" s="48">
        <f>ROUND(E2249*D2249,2)</f>
        <v>0.1</v>
      </c>
      <c r="H2249" s="85">
        <v>11.57</v>
      </c>
    </row>
    <row r="2250" spans="1:8">
      <c r="A2250" s="54"/>
      <c r="B2250" s="53" t="e">
        <f>B2246</f>
        <v>#REF!</v>
      </c>
      <c r="C2250" s="54" t="s">
        <v>34</v>
      </c>
      <c r="D2250" s="54">
        <v>1</v>
      </c>
      <c r="E2250" s="48">
        <f>(1-'Entrada de Dados'!$B$5)*H2250</f>
        <v>0.80280000000000007</v>
      </c>
      <c r="F2250" s="48">
        <f>ROUND(E2250*D2250,2)</f>
        <v>0.8</v>
      </c>
      <c r="H2250" s="84">
        <v>0.9</v>
      </c>
    </row>
    <row r="2251" spans="1:8">
      <c r="A2251" s="318" t="s">
        <v>69</v>
      </c>
      <c r="B2251" s="308"/>
      <c r="C2251" s="308"/>
      <c r="D2251" s="309"/>
      <c r="E2251" s="48"/>
      <c r="F2251" s="48">
        <f>SUM(F2248:F2249)</f>
        <v>0.18</v>
      </c>
      <c r="H2251" s="84"/>
    </row>
    <row r="2252" spans="1:8">
      <c r="A2252" s="304" t="s">
        <v>70</v>
      </c>
      <c r="B2252" s="305"/>
      <c r="C2252" s="305"/>
      <c r="D2252" s="306"/>
      <c r="E2252" s="48"/>
      <c r="F2252" s="48">
        <f>F2250</f>
        <v>0.8</v>
      </c>
      <c r="H2252" s="162">
        <f>H2253/D2250</f>
        <v>0.13000000000000012</v>
      </c>
    </row>
    <row r="2253" spans="1:8">
      <c r="A2253" s="304" t="s">
        <v>71</v>
      </c>
      <c r="B2253" s="305"/>
      <c r="C2253" s="305"/>
      <c r="D2253" s="306"/>
      <c r="E2253" s="48"/>
      <c r="F2253" s="48">
        <f>F2252+F2251</f>
        <v>0.98</v>
      </c>
      <c r="G2253" s="130">
        <v>1.1100000000000001</v>
      </c>
      <c r="H2253" s="162">
        <f>G2253-F2253</f>
        <v>0.13000000000000012</v>
      </c>
    </row>
    <row r="2256" spans="1:8">
      <c r="A2256" s="50"/>
      <c r="B2256" s="49" t="e">
        <f>#REF!</f>
        <v>#REF!</v>
      </c>
      <c r="C2256" s="50" t="s">
        <v>34</v>
      </c>
      <c r="D2256" s="51"/>
    </row>
    <row r="2257" spans="1:8">
      <c r="A2257" s="45" t="s">
        <v>64</v>
      </c>
      <c r="B2257" s="44" t="s">
        <v>65</v>
      </c>
      <c r="C2257" s="45" t="s">
        <v>35</v>
      </c>
      <c r="D2257" s="45" t="s">
        <v>66</v>
      </c>
      <c r="E2257" s="46" t="s">
        <v>67</v>
      </c>
      <c r="F2257" s="45" t="s">
        <v>68</v>
      </c>
      <c r="H2257" s="82" t="s">
        <v>67</v>
      </c>
    </row>
    <row r="2258" spans="1:8">
      <c r="A2258" s="54">
        <v>88247</v>
      </c>
      <c r="B2258" s="52" t="s">
        <v>390</v>
      </c>
      <c r="C2258" s="54" t="s">
        <v>62</v>
      </c>
      <c r="D2258" s="54">
        <v>0.05</v>
      </c>
      <c r="E2258" s="48">
        <f>(1-'Entrada de Dados'!$B$5)*H2258</f>
        <v>8.1796400000000009</v>
      </c>
      <c r="F2258" s="48">
        <f>ROUND(E2258*D2258,2)</f>
        <v>0.41</v>
      </c>
      <c r="H2258" s="85">
        <v>9.17</v>
      </c>
    </row>
    <row r="2259" spans="1:8">
      <c r="A2259" s="54">
        <v>88264</v>
      </c>
      <c r="B2259" s="52" t="s">
        <v>74</v>
      </c>
      <c r="C2259" s="54" t="s">
        <v>62</v>
      </c>
      <c r="D2259" s="54">
        <v>0.05</v>
      </c>
      <c r="E2259" s="48">
        <f>(1-'Entrada de Dados'!$B$5)*H2259</f>
        <v>10.32044</v>
      </c>
      <c r="F2259" s="48">
        <f>ROUND(E2259*D2259,2)</f>
        <v>0.52</v>
      </c>
      <c r="H2259" s="85">
        <v>11.57</v>
      </c>
    </row>
    <row r="2260" spans="1:8">
      <c r="A2260" s="54"/>
      <c r="B2260" s="53" t="e">
        <f>B2256</f>
        <v>#REF!</v>
      </c>
      <c r="C2260" s="54" t="s">
        <v>34</v>
      </c>
      <c r="D2260" s="54">
        <v>1</v>
      </c>
      <c r="E2260" s="48">
        <f>(1-'Entrada de Dados'!$B$5)*H2260</f>
        <v>1.1596</v>
      </c>
      <c r="F2260" s="48">
        <f>ROUND(E2260*D2260,2)</f>
        <v>1.1599999999999999</v>
      </c>
      <c r="H2260" s="84">
        <v>1.3</v>
      </c>
    </row>
    <row r="2261" spans="1:8">
      <c r="A2261" s="318" t="s">
        <v>69</v>
      </c>
      <c r="B2261" s="308"/>
      <c r="C2261" s="308"/>
      <c r="D2261" s="309"/>
      <c r="E2261" s="48"/>
      <c r="F2261" s="48">
        <f>SUM(F2258:F2259)</f>
        <v>0.92999999999999994</v>
      </c>
      <c r="H2261" s="84"/>
    </row>
    <row r="2262" spans="1:8">
      <c r="A2262" s="304" t="s">
        <v>70</v>
      </c>
      <c r="B2262" s="305"/>
      <c r="C2262" s="305"/>
      <c r="D2262" s="306"/>
      <c r="E2262" s="48"/>
      <c r="F2262" s="48">
        <f>F2260</f>
        <v>1.1599999999999999</v>
      </c>
      <c r="H2262" s="162">
        <f>H2263/D2260</f>
        <v>1.1500000000000004</v>
      </c>
    </row>
    <row r="2263" spans="1:8">
      <c r="A2263" s="304" t="s">
        <v>71</v>
      </c>
      <c r="B2263" s="305"/>
      <c r="C2263" s="305"/>
      <c r="D2263" s="306"/>
      <c r="E2263" s="48"/>
      <c r="F2263" s="48">
        <f>F2262+F2261</f>
        <v>2.09</v>
      </c>
      <c r="G2263" s="130">
        <v>3.24</v>
      </c>
      <c r="H2263" s="162">
        <f>G2263-F2263</f>
        <v>1.1500000000000004</v>
      </c>
    </row>
    <row r="2265" spans="1:8" ht="13.5" thickBot="1"/>
    <row r="2266" spans="1:8">
      <c r="A2266" s="310" t="s">
        <v>53</v>
      </c>
      <c r="B2266" s="312" t="e">
        <f>#REF!</f>
        <v>#REF!</v>
      </c>
      <c r="C2266" s="313"/>
      <c r="D2266" s="313"/>
      <c r="E2266" s="313"/>
      <c r="F2266" s="314"/>
    </row>
    <row r="2267" spans="1:8" ht="13.5" thickBot="1">
      <c r="A2267" s="311"/>
      <c r="B2267" s="315"/>
      <c r="C2267" s="316"/>
      <c r="D2267" s="316"/>
      <c r="E2267" s="316"/>
      <c r="F2267" s="317"/>
    </row>
    <row r="2270" spans="1:8">
      <c r="A2270" s="50"/>
      <c r="B2270" s="49" t="e">
        <f>#REF!</f>
        <v>#REF!</v>
      </c>
      <c r="C2270" s="50" t="s">
        <v>34</v>
      </c>
      <c r="D2270" s="51"/>
    </row>
    <row r="2271" spans="1:8">
      <c r="A2271" s="45" t="s">
        <v>64</v>
      </c>
      <c r="B2271" s="44" t="s">
        <v>65</v>
      </c>
      <c r="C2271" s="45" t="s">
        <v>35</v>
      </c>
      <c r="D2271" s="45" t="s">
        <v>66</v>
      </c>
      <c r="E2271" s="46" t="s">
        <v>67</v>
      </c>
      <c r="F2271" s="45" t="s">
        <v>68</v>
      </c>
      <c r="H2271" s="82" t="s">
        <v>67</v>
      </c>
    </row>
    <row r="2272" spans="1:8">
      <c r="A2272" s="54">
        <v>88247</v>
      </c>
      <c r="B2272" s="52" t="s">
        <v>390</v>
      </c>
      <c r="C2272" s="54" t="s">
        <v>62</v>
      </c>
      <c r="D2272" s="54">
        <v>1</v>
      </c>
      <c r="E2272" s="48">
        <f>(1-'Entrada de Dados'!$B$5)*H2272</f>
        <v>8.1796400000000009</v>
      </c>
      <c r="F2272" s="48">
        <f>ROUND(E2272*D2272,2)</f>
        <v>8.18</v>
      </c>
      <c r="H2272" s="85">
        <v>9.17</v>
      </c>
    </row>
    <row r="2273" spans="1:8">
      <c r="A2273" s="54">
        <v>88264</v>
      </c>
      <c r="B2273" s="52" t="s">
        <v>74</v>
      </c>
      <c r="C2273" s="54" t="s">
        <v>62</v>
      </c>
      <c r="D2273" s="54">
        <v>1</v>
      </c>
      <c r="E2273" s="48">
        <f>(1-'Entrada de Dados'!$B$5)*H2273</f>
        <v>10.32044</v>
      </c>
      <c r="F2273" s="48">
        <f>ROUND(E2273*D2273,2)</f>
        <v>10.32</v>
      </c>
      <c r="H2273" s="85">
        <v>11.57</v>
      </c>
    </row>
    <row r="2274" spans="1:8">
      <c r="A2274" s="54"/>
      <c r="B2274" s="53" t="e">
        <f>B2270</f>
        <v>#REF!</v>
      </c>
      <c r="C2274" s="54" t="s">
        <v>34</v>
      </c>
      <c r="D2274" s="54">
        <v>1</v>
      </c>
      <c r="E2274" s="48">
        <f>(1-'Entrada de Dados'!$B$5)*H2274</f>
        <v>63.189280000000004</v>
      </c>
      <c r="F2274" s="48">
        <f>ROUND(E2274*D2274,2)</f>
        <v>63.19</v>
      </c>
      <c r="H2274" s="84">
        <v>70.84</v>
      </c>
    </row>
    <row r="2275" spans="1:8">
      <c r="A2275" s="318" t="s">
        <v>69</v>
      </c>
      <c r="B2275" s="308"/>
      <c r="C2275" s="308"/>
      <c r="D2275" s="309"/>
      <c r="E2275" s="48"/>
      <c r="F2275" s="48">
        <f>SUM(F2272:F2273)</f>
        <v>18.5</v>
      </c>
      <c r="H2275" s="84"/>
    </row>
    <row r="2276" spans="1:8">
      <c r="A2276" s="304" t="s">
        <v>70</v>
      </c>
      <c r="B2276" s="305"/>
      <c r="C2276" s="305"/>
      <c r="D2276" s="306"/>
      <c r="E2276" s="48"/>
      <c r="F2276" s="48">
        <f>F2274</f>
        <v>63.19</v>
      </c>
      <c r="H2276" s="162">
        <f>H2277/D2274</f>
        <v>9.89</v>
      </c>
    </row>
    <row r="2277" spans="1:8">
      <c r="A2277" s="304" t="s">
        <v>71</v>
      </c>
      <c r="B2277" s="305"/>
      <c r="C2277" s="305"/>
      <c r="D2277" s="306"/>
      <c r="E2277" s="48"/>
      <c r="F2277" s="48">
        <f>F2276+F2275</f>
        <v>81.69</v>
      </c>
      <c r="G2277" s="130">
        <v>91.58</v>
      </c>
      <c r="H2277" s="162">
        <f>G2277-F2277</f>
        <v>9.89</v>
      </c>
    </row>
    <row r="2280" spans="1:8">
      <c r="A2280" s="50"/>
      <c r="B2280" s="49" t="e">
        <f>#REF!</f>
        <v>#REF!</v>
      </c>
      <c r="C2280" s="50" t="s">
        <v>34</v>
      </c>
      <c r="D2280" s="51"/>
    </row>
    <row r="2281" spans="1:8">
      <c r="A2281" s="45" t="s">
        <v>64</v>
      </c>
      <c r="B2281" s="44" t="s">
        <v>65</v>
      </c>
      <c r="C2281" s="45" t="s">
        <v>35</v>
      </c>
      <c r="D2281" s="45" t="s">
        <v>66</v>
      </c>
      <c r="E2281" s="46" t="s">
        <v>67</v>
      </c>
      <c r="F2281" s="45" t="s">
        <v>68</v>
      </c>
      <c r="H2281" s="82" t="s">
        <v>67</v>
      </c>
    </row>
    <row r="2282" spans="1:8">
      <c r="A2282" s="54">
        <v>88247</v>
      </c>
      <c r="B2282" s="52" t="s">
        <v>390</v>
      </c>
      <c r="C2282" s="54" t="s">
        <v>62</v>
      </c>
      <c r="D2282" s="54">
        <v>3</v>
      </c>
      <c r="E2282" s="48">
        <f>(1-'Entrada de Dados'!$B$5)*H2282</f>
        <v>8.1796400000000009</v>
      </c>
      <c r="F2282" s="48">
        <f>ROUND(E2282*D2282,2)</f>
        <v>24.54</v>
      </c>
      <c r="H2282" s="85">
        <v>9.17</v>
      </c>
    </row>
    <row r="2283" spans="1:8">
      <c r="A2283" s="54">
        <v>88264</v>
      </c>
      <c r="B2283" s="52" t="s">
        <v>74</v>
      </c>
      <c r="C2283" s="54" t="s">
        <v>62</v>
      </c>
      <c r="D2283" s="54">
        <v>3</v>
      </c>
      <c r="E2283" s="48">
        <f>(1-'Entrada de Dados'!$B$5)*H2283</f>
        <v>10.32044</v>
      </c>
      <c r="F2283" s="48">
        <f>ROUND(E2283*D2283,2)</f>
        <v>30.96</v>
      </c>
      <c r="H2283" s="85">
        <v>11.57</v>
      </c>
    </row>
    <row r="2284" spans="1:8">
      <c r="A2284" s="54"/>
      <c r="B2284" s="53" t="e">
        <f>B2280</f>
        <v>#REF!</v>
      </c>
      <c r="C2284" s="54" t="s">
        <v>34</v>
      </c>
      <c r="D2284" s="54">
        <v>1</v>
      </c>
      <c r="E2284" s="48">
        <f>(1-'Entrada de Dados'!$B$5)*H2284</f>
        <v>257.15468000000004</v>
      </c>
      <c r="F2284" s="48">
        <f>ROUND(E2284*D2284,2)</f>
        <v>257.14999999999998</v>
      </c>
      <c r="H2284" s="84">
        <v>288.29000000000002</v>
      </c>
    </row>
    <row r="2285" spans="1:8">
      <c r="A2285" s="318" t="s">
        <v>69</v>
      </c>
      <c r="B2285" s="308"/>
      <c r="C2285" s="308"/>
      <c r="D2285" s="309"/>
      <c r="E2285" s="48"/>
      <c r="F2285" s="48">
        <f>SUM(F2282:F2283)</f>
        <v>55.5</v>
      </c>
      <c r="H2285" s="84"/>
    </row>
    <row r="2286" spans="1:8">
      <c r="A2286" s="304" t="s">
        <v>70</v>
      </c>
      <c r="B2286" s="305"/>
      <c r="C2286" s="305"/>
      <c r="D2286" s="306"/>
      <c r="E2286" s="48"/>
      <c r="F2286" s="48">
        <f>F2284</f>
        <v>257.14999999999998</v>
      </c>
      <c r="H2286" s="162">
        <f>H2287/D2284</f>
        <v>37.860000000000014</v>
      </c>
    </row>
    <row r="2287" spans="1:8">
      <c r="A2287" s="304" t="s">
        <v>71</v>
      </c>
      <c r="B2287" s="305"/>
      <c r="C2287" s="305"/>
      <c r="D2287" s="306"/>
      <c r="E2287" s="48"/>
      <c r="F2287" s="48">
        <f>F2286+F2285</f>
        <v>312.64999999999998</v>
      </c>
      <c r="G2287" s="130">
        <v>350.51</v>
      </c>
      <c r="H2287" s="162">
        <f>G2287-F2287</f>
        <v>37.860000000000014</v>
      </c>
    </row>
    <row r="2290" spans="1:8" ht="25.5">
      <c r="A2290" s="50" t="s">
        <v>670</v>
      </c>
      <c r="B2290" s="49" t="s">
        <v>671</v>
      </c>
      <c r="C2290" s="50" t="s">
        <v>91</v>
      </c>
      <c r="D2290" s="51"/>
    </row>
    <row r="2291" spans="1:8">
      <c r="A2291" s="45" t="s">
        <v>64</v>
      </c>
      <c r="B2291" s="44" t="s">
        <v>65</v>
      </c>
      <c r="C2291" s="45" t="s">
        <v>35</v>
      </c>
      <c r="D2291" s="45" t="s">
        <v>66</v>
      </c>
      <c r="E2291" s="46" t="s">
        <v>67</v>
      </c>
      <c r="F2291" s="45" t="s">
        <v>68</v>
      </c>
      <c r="H2291" s="82" t="s">
        <v>67</v>
      </c>
    </row>
    <row r="2292" spans="1:8">
      <c r="A2292" s="54">
        <v>88309</v>
      </c>
      <c r="B2292" s="52" t="s">
        <v>76</v>
      </c>
      <c r="C2292" s="54" t="s">
        <v>62</v>
      </c>
      <c r="D2292" s="54" t="s">
        <v>232</v>
      </c>
      <c r="E2292" s="48">
        <f>(1-'Entrada de Dados'!$B$5)*H2292</f>
        <v>10.32044</v>
      </c>
      <c r="F2292" s="48">
        <f>ROUND(E2292*D2292,2)</f>
        <v>5.16</v>
      </c>
      <c r="H2292" s="85">
        <v>11.57</v>
      </c>
    </row>
    <row r="2293" spans="1:8">
      <c r="A2293" s="54">
        <v>88316</v>
      </c>
      <c r="B2293" s="52" t="s">
        <v>61</v>
      </c>
      <c r="C2293" s="54" t="s">
        <v>62</v>
      </c>
      <c r="D2293" s="54" t="s">
        <v>232</v>
      </c>
      <c r="E2293" s="48">
        <f>(1-'Entrada de Dados'!$B$5)*H2293</f>
        <v>8.1796400000000009</v>
      </c>
      <c r="F2293" s="48">
        <f>ROUND(E2293*D2293,2)</f>
        <v>4.09</v>
      </c>
      <c r="H2293" s="85">
        <v>9.17</v>
      </c>
    </row>
    <row r="2294" spans="1:8" ht="38.25">
      <c r="A2294" s="56" t="s">
        <v>672</v>
      </c>
      <c r="B2294" s="53" t="s">
        <v>673</v>
      </c>
      <c r="C2294" s="56" t="s">
        <v>91</v>
      </c>
      <c r="D2294" s="56" t="s">
        <v>611</v>
      </c>
      <c r="E2294" s="48">
        <f>(1-'Entrada de Dados'!$B$5)*H2294</f>
        <v>176.16108</v>
      </c>
      <c r="F2294" s="48">
        <f>ROUND(E2294*D2294,2)</f>
        <v>176.16</v>
      </c>
      <c r="H2294" s="85">
        <v>197.49</v>
      </c>
    </row>
    <row r="2295" spans="1:8">
      <c r="A2295" s="318" t="s">
        <v>69</v>
      </c>
      <c r="B2295" s="308"/>
      <c r="C2295" s="308"/>
      <c r="D2295" s="309"/>
      <c r="E2295" s="48"/>
      <c r="F2295" s="48">
        <f>SUM(F2292:F2293)</f>
        <v>9.25</v>
      </c>
      <c r="H2295" s="84"/>
    </row>
    <row r="2296" spans="1:8">
      <c r="A2296" s="304" t="s">
        <v>70</v>
      </c>
      <c r="B2296" s="305"/>
      <c r="C2296" s="305"/>
      <c r="D2296" s="306"/>
      <c r="E2296" s="48"/>
      <c r="F2296" s="48">
        <f>F2294</f>
        <v>176.16</v>
      </c>
      <c r="H2296" s="84"/>
    </row>
    <row r="2297" spans="1:8">
      <c r="A2297" s="304" t="s">
        <v>71</v>
      </c>
      <c r="B2297" s="305"/>
      <c r="C2297" s="305"/>
      <c r="D2297" s="306"/>
      <c r="E2297" s="48"/>
      <c r="F2297" s="48">
        <f>F2296+F2295</f>
        <v>185.41</v>
      </c>
      <c r="G2297" s="141">
        <v>207.87</v>
      </c>
      <c r="H2297" s="162">
        <f>G2297-F2297</f>
        <v>22.460000000000008</v>
      </c>
    </row>
    <row r="2300" spans="1:8" ht="25.5">
      <c r="A2300" s="50" t="s">
        <v>674</v>
      </c>
      <c r="B2300" s="49" t="s">
        <v>675</v>
      </c>
      <c r="C2300" s="50" t="s">
        <v>91</v>
      </c>
      <c r="D2300" s="51"/>
    </row>
    <row r="2301" spans="1:8">
      <c r="A2301" s="45" t="s">
        <v>64</v>
      </c>
      <c r="B2301" s="44" t="s">
        <v>65</v>
      </c>
      <c r="C2301" s="45" t="s">
        <v>35</v>
      </c>
      <c r="D2301" s="45" t="s">
        <v>66</v>
      </c>
      <c r="E2301" s="46" t="s">
        <v>67</v>
      </c>
      <c r="F2301" s="45" t="s">
        <v>68</v>
      </c>
      <c r="H2301" s="82" t="s">
        <v>67</v>
      </c>
    </row>
    <row r="2302" spans="1:8">
      <c r="A2302" s="54">
        <v>88309</v>
      </c>
      <c r="B2302" s="52" t="s">
        <v>76</v>
      </c>
      <c r="C2302" s="54" t="s">
        <v>62</v>
      </c>
      <c r="D2302" s="54" t="s">
        <v>232</v>
      </c>
      <c r="E2302" s="48">
        <f>(1-'Entrada de Dados'!$B$5)*H2302</f>
        <v>10.32044</v>
      </c>
      <c r="F2302" s="48">
        <f>ROUND(E2302*D2302,2)</f>
        <v>5.16</v>
      </c>
      <c r="H2302" s="85">
        <v>11.57</v>
      </c>
    </row>
    <row r="2303" spans="1:8">
      <c r="A2303" s="54">
        <v>88316</v>
      </c>
      <c r="B2303" s="52" t="s">
        <v>61</v>
      </c>
      <c r="C2303" s="54" t="s">
        <v>62</v>
      </c>
      <c r="D2303" s="54" t="s">
        <v>232</v>
      </c>
      <c r="E2303" s="48">
        <f>(1-'Entrada de Dados'!$B$5)*H2303</f>
        <v>8.1796400000000009</v>
      </c>
      <c r="F2303" s="48">
        <f>ROUND(E2303*D2303,2)</f>
        <v>4.09</v>
      </c>
      <c r="H2303" s="85">
        <v>9.17</v>
      </c>
    </row>
    <row r="2304" spans="1:8">
      <c r="A2304" s="56" t="s">
        <v>676</v>
      </c>
      <c r="B2304" s="53" t="s">
        <v>677</v>
      </c>
      <c r="C2304" s="56" t="s">
        <v>91</v>
      </c>
      <c r="D2304" s="56" t="s">
        <v>611</v>
      </c>
      <c r="E2304" s="48">
        <f>(1-'Entrada de Dados'!$B$5)*H2304</f>
        <v>162.94163999999998</v>
      </c>
      <c r="F2304" s="48">
        <f>ROUND(E2304*D2304,2)</f>
        <v>162.94</v>
      </c>
      <c r="H2304" s="85">
        <v>182.67</v>
      </c>
    </row>
    <row r="2305" spans="1:8">
      <c r="A2305" s="318" t="s">
        <v>69</v>
      </c>
      <c r="B2305" s="308"/>
      <c r="C2305" s="308"/>
      <c r="D2305" s="309"/>
      <c r="E2305" s="48"/>
      <c r="F2305" s="48">
        <f>SUM(F2302:F2303)</f>
        <v>9.25</v>
      </c>
      <c r="H2305" s="84"/>
    </row>
    <row r="2306" spans="1:8">
      <c r="A2306" s="304" t="s">
        <v>70</v>
      </c>
      <c r="B2306" s="305"/>
      <c r="C2306" s="305"/>
      <c r="D2306" s="306"/>
      <c r="E2306" s="48"/>
      <c r="F2306" s="48">
        <f>F2304</f>
        <v>162.94</v>
      </c>
      <c r="H2306" s="84"/>
    </row>
    <row r="2307" spans="1:8">
      <c r="A2307" s="304" t="s">
        <v>71</v>
      </c>
      <c r="B2307" s="305"/>
      <c r="C2307" s="305"/>
      <c r="D2307" s="306"/>
      <c r="E2307" s="48"/>
      <c r="F2307" s="48">
        <f>F2306+F2305</f>
        <v>172.19</v>
      </c>
      <c r="G2307" s="141">
        <v>193.05</v>
      </c>
      <c r="H2307" s="162">
        <f>G2307-F2307</f>
        <v>20.860000000000014</v>
      </c>
    </row>
    <row r="2310" spans="1:8" ht="76.5">
      <c r="A2310" s="50" t="s">
        <v>678</v>
      </c>
      <c r="B2310" s="49" t="s">
        <v>679</v>
      </c>
      <c r="C2310" s="50" t="s">
        <v>91</v>
      </c>
      <c r="D2310" s="51"/>
    </row>
    <row r="2311" spans="1:8">
      <c r="A2311" s="45" t="s">
        <v>64</v>
      </c>
      <c r="B2311" s="44" t="s">
        <v>65</v>
      </c>
      <c r="C2311" s="45" t="s">
        <v>35</v>
      </c>
      <c r="D2311" s="45" t="s">
        <v>66</v>
      </c>
      <c r="E2311" s="46" t="s">
        <v>67</v>
      </c>
      <c r="F2311" s="45" t="s">
        <v>68</v>
      </c>
      <c r="H2311" s="82" t="s">
        <v>67</v>
      </c>
    </row>
    <row r="2312" spans="1:8" ht="25.5">
      <c r="A2312" s="56" t="s">
        <v>115</v>
      </c>
      <c r="B2312" s="53" t="s">
        <v>116</v>
      </c>
      <c r="C2312" s="56" t="s">
        <v>62</v>
      </c>
      <c r="D2312" s="56" t="s">
        <v>680</v>
      </c>
      <c r="E2312" s="48">
        <f>(1-'Entrada de Dados'!$B$5)*H2312</f>
        <v>10.32044</v>
      </c>
      <c r="F2312" s="48">
        <f t="shared" ref="F2312:F2320" si="34">ROUND(E2312*D2312,2)</f>
        <v>41.28</v>
      </c>
      <c r="H2312" s="85">
        <v>11.57</v>
      </c>
    </row>
    <row r="2313" spans="1:8">
      <c r="A2313" s="54">
        <v>88316</v>
      </c>
      <c r="B2313" s="52" t="s">
        <v>61</v>
      </c>
      <c r="C2313" s="54" t="s">
        <v>62</v>
      </c>
      <c r="D2313" s="54">
        <v>4</v>
      </c>
      <c r="E2313" s="48">
        <f>(1-'Entrada de Dados'!$B$5)*H2313</f>
        <v>8.1796400000000009</v>
      </c>
      <c r="F2313" s="48">
        <f t="shared" si="34"/>
        <v>32.72</v>
      </c>
      <c r="H2313" s="85">
        <v>9.17</v>
      </c>
    </row>
    <row r="2314" spans="1:8" ht="51">
      <c r="A2314" s="56" t="s">
        <v>681</v>
      </c>
      <c r="B2314" s="53" t="s">
        <v>682</v>
      </c>
      <c r="C2314" s="56" t="s">
        <v>91</v>
      </c>
      <c r="D2314" s="56" t="s">
        <v>611</v>
      </c>
      <c r="E2314" s="48">
        <f>(1-'Entrada de Dados'!$B$5)*H2314</f>
        <v>285.77003999999999</v>
      </c>
      <c r="F2314" s="48">
        <f t="shared" si="34"/>
        <v>285.77</v>
      </c>
      <c r="H2314" s="85">
        <v>320.37</v>
      </c>
    </row>
    <row r="2315" spans="1:8" ht="25.5">
      <c r="A2315" s="56" t="s">
        <v>683</v>
      </c>
      <c r="B2315" s="53" t="s">
        <v>684</v>
      </c>
      <c r="C2315" s="56" t="s">
        <v>91</v>
      </c>
      <c r="D2315" s="56" t="s">
        <v>611</v>
      </c>
      <c r="E2315" s="48">
        <f>(1-'Entrada de Dados'!$B$5)*H2315</f>
        <v>49.479239999999997</v>
      </c>
      <c r="F2315" s="48">
        <f t="shared" si="34"/>
        <v>49.48</v>
      </c>
      <c r="H2315" s="85">
        <v>55.47</v>
      </c>
    </row>
    <row r="2316" spans="1:8" ht="38.25">
      <c r="A2316" s="56" t="s">
        <v>685</v>
      </c>
      <c r="B2316" s="53" t="s">
        <v>686</v>
      </c>
      <c r="C2316" s="56" t="s">
        <v>91</v>
      </c>
      <c r="D2316" s="56" t="s">
        <v>611</v>
      </c>
      <c r="E2316" s="48">
        <f>(1-'Entrada de Dados'!$B$5)*H2316</f>
        <v>36.786080000000005</v>
      </c>
      <c r="F2316" s="48">
        <f t="shared" si="34"/>
        <v>36.79</v>
      </c>
      <c r="H2316" s="85">
        <v>41.24</v>
      </c>
    </row>
    <row r="2317" spans="1:8" ht="25.5">
      <c r="A2317" s="56" t="s">
        <v>687</v>
      </c>
      <c r="B2317" s="53" t="s">
        <v>688</v>
      </c>
      <c r="C2317" s="56" t="s">
        <v>91</v>
      </c>
      <c r="D2317" s="56" t="s">
        <v>611</v>
      </c>
      <c r="E2317" s="48">
        <f>(1-'Entrada de Dados'!$B$5)*H2317</f>
        <v>140.49</v>
      </c>
      <c r="F2317" s="48">
        <f t="shared" si="34"/>
        <v>140.49</v>
      </c>
      <c r="H2317" s="85">
        <v>157.5</v>
      </c>
    </row>
    <row r="2318" spans="1:8" ht="38.25">
      <c r="A2318" s="56" t="s">
        <v>689</v>
      </c>
      <c r="B2318" s="53" t="s">
        <v>690</v>
      </c>
      <c r="C2318" s="56" t="s">
        <v>91</v>
      </c>
      <c r="D2318" s="56" t="s">
        <v>611</v>
      </c>
      <c r="E2318" s="48">
        <f>(1-'Entrada de Dados'!$B$5)*H2318</f>
        <v>74.901240000000001</v>
      </c>
      <c r="F2318" s="48">
        <f t="shared" si="34"/>
        <v>74.900000000000006</v>
      </c>
      <c r="H2318" s="85">
        <v>83.97</v>
      </c>
    </row>
    <row r="2319" spans="1:8" ht="63.75">
      <c r="A2319" s="56" t="s">
        <v>691</v>
      </c>
      <c r="B2319" s="53" t="s">
        <v>692</v>
      </c>
      <c r="C2319" s="56" t="s">
        <v>91</v>
      </c>
      <c r="D2319" s="56" t="s">
        <v>611</v>
      </c>
      <c r="E2319" s="48">
        <f>(1-'Entrada de Dados'!$B$5)*H2319</f>
        <v>232.55331999999999</v>
      </c>
      <c r="F2319" s="48">
        <f t="shared" si="34"/>
        <v>232.55</v>
      </c>
      <c r="H2319" s="85">
        <v>260.70999999999998</v>
      </c>
    </row>
    <row r="2320" spans="1:8" ht="63.75">
      <c r="A2320" s="56" t="s">
        <v>693</v>
      </c>
      <c r="B2320" s="53" t="s">
        <v>694</v>
      </c>
      <c r="C2320" s="56" t="s">
        <v>91</v>
      </c>
      <c r="D2320" s="56" t="s">
        <v>611</v>
      </c>
      <c r="E2320" s="48">
        <f>(1-'Entrada de Dados'!$B$5)*H2320</f>
        <v>280.16827999999998</v>
      </c>
      <c r="F2320" s="48">
        <f t="shared" si="34"/>
        <v>280.17</v>
      </c>
      <c r="H2320" s="85">
        <v>314.08999999999997</v>
      </c>
    </row>
    <row r="2321" spans="1:8">
      <c r="A2321" s="318" t="s">
        <v>69</v>
      </c>
      <c r="B2321" s="308"/>
      <c r="C2321" s="308"/>
      <c r="D2321" s="309"/>
      <c r="E2321" s="48"/>
      <c r="F2321" s="48">
        <f>SUM(F2312:F2313)</f>
        <v>74</v>
      </c>
      <c r="H2321" s="84"/>
    </row>
    <row r="2322" spans="1:8">
      <c r="A2322" s="304" t="s">
        <v>70</v>
      </c>
      <c r="B2322" s="305"/>
      <c r="C2322" s="305"/>
      <c r="D2322" s="306"/>
      <c r="E2322" s="48"/>
      <c r="F2322" s="48">
        <f>SUM(F2314:F2320)</f>
        <v>1100.1500000000001</v>
      </c>
      <c r="H2322" s="84"/>
    </row>
    <row r="2323" spans="1:8">
      <c r="A2323" s="304" t="s">
        <v>71</v>
      </c>
      <c r="B2323" s="305"/>
      <c r="C2323" s="305"/>
      <c r="D2323" s="306"/>
      <c r="E2323" s="48"/>
      <c r="F2323" s="48">
        <f>F2322+F2321</f>
        <v>1174.1500000000001</v>
      </c>
      <c r="G2323" s="142">
        <v>1316.31</v>
      </c>
      <c r="H2323" s="89">
        <f>G2323-F2323</f>
        <v>142.15999999999985</v>
      </c>
    </row>
    <row r="2326" spans="1:8">
      <c r="A2326" s="50"/>
      <c r="B2326" s="49" t="e">
        <f>#REF!</f>
        <v>#REF!</v>
      </c>
      <c r="C2326" s="50" t="s">
        <v>34</v>
      </c>
      <c r="D2326" s="51"/>
    </row>
    <row r="2327" spans="1:8">
      <c r="A2327" s="45" t="s">
        <v>64</v>
      </c>
      <c r="B2327" s="44" t="s">
        <v>65</v>
      </c>
      <c r="C2327" s="45" t="s">
        <v>35</v>
      </c>
      <c r="D2327" s="45" t="s">
        <v>66</v>
      </c>
      <c r="E2327" s="46" t="s">
        <v>67</v>
      </c>
      <c r="F2327" s="45" t="s">
        <v>68</v>
      </c>
      <c r="H2327" s="82" t="s">
        <v>67</v>
      </c>
    </row>
    <row r="2328" spans="1:8">
      <c r="A2328" s="54">
        <v>88247</v>
      </c>
      <c r="B2328" s="52" t="s">
        <v>390</v>
      </c>
      <c r="C2328" s="54" t="s">
        <v>62</v>
      </c>
      <c r="D2328" s="54" t="s">
        <v>181</v>
      </c>
      <c r="E2328" s="48">
        <f>(1-'Entrada de Dados'!$B$5)*H2328</f>
        <v>8.1796400000000009</v>
      </c>
      <c r="F2328" s="48">
        <f>ROUND(E2328*D2328,2)</f>
        <v>2.4500000000000002</v>
      </c>
      <c r="H2328" s="85">
        <v>9.17</v>
      </c>
    </row>
    <row r="2329" spans="1:8">
      <c r="A2329" s="54">
        <v>88264</v>
      </c>
      <c r="B2329" s="52" t="s">
        <v>74</v>
      </c>
      <c r="C2329" s="54" t="s">
        <v>62</v>
      </c>
      <c r="D2329" s="54" t="s">
        <v>181</v>
      </c>
      <c r="E2329" s="48">
        <f>(1-'Entrada de Dados'!$B$5)*H2329</f>
        <v>10.32044</v>
      </c>
      <c r="F2329" s="48">
        <f>ROUND(E2329*D2329,2)</f>
        <v>3.1</v>
      </c>
      <c r="H2329" s="85">
        <v>11.57</v>
      </c>
    </row>
    <row r="2330" spans="1:8">
      <c r="A2330" s="54"/>
      <c r="B2330" s="53" t="e">
        <f>B2326</f>
        <v>#REF!</v>
      </c>
      <c r="C2330" s="54" t="s">
        <v>34</v>
      </c>
      <c r="D2330" s="54">
        <v>1</v>
      </c>
      <c r="E2330" s="48">
        <f>(1-'Entrada de Dados'!$B$5)*H2330</f>
        <v>36.152760000000001</v>
      </c>
      <c r="F2330" s="48">
        <f>ROUND(E2330*D2330,2)</f>
        <v>36.15</v>
      </c>
      <c r="H2330" s="84">
        <v>40.53</v>
      </c>
    </row>
    <row r="2331" spans="1:8">
      <c r="A2331" s="318" t="s">
        <v>69</v>
      </c>
      <c r="B2331" s="308"/>
      <c r="C2331" s="308"/>
      <c r="D2331" s="309"/>
      <c r="E2331" s="48"/>
      <c r="F2331" s="48">
        <f>SUM(F2328:F2329)</f>
        <v>5.5500000000000007</v>
      </c>
      <c r="H2331" s="84"/>
    </row>
    <row r="2332" spans="1:8">
      <c r="A2332" s="304" t="s">
        <v>70</v>
      </c>
      <c r="B2332" s="305"/>
      <c r="C2332" s="305"/>
      <c r="D2332" s="306"/>
      <c r="E2332" s="48"/>
      <c r="F2332" s="48">
        <f>F2330</f>
        <v>36.15</v>
      </c>
      <c r="H2332" s="162">
        <f>H2333/D2330</f>
        <v>5.0499999999999972</v>
      </c>
    </row>
    <row r="2333" spans="1:8">
      <c r="A2333" s="304" t="s">
        <v>71</v>
      </c>
      <c r="B2333" s="305"/>
      <c r="C2333" s="305"/>
      <c r="D2333" s="306"/>
      <c r="E2333" s="48"/>
      <c r="F2333" s="48">
        <f>F2332+F2331</f>
        <v>41.7</v>
      </c>
      <c r="G2333" s="130">
        <v>46.75</v>
      </c>
      <c r="H2333" s="162">
        <f>G2333-F2333</f>
        <v>5.0499999999999972</v>
      </c>
    </row>
    <row r="2336" spans="1:8" ht="25.5">
      <c r="A2336" s="50" t="s">
        <v>695</v>
      </c>
      <c r="B2336" s="49" t="s">
        <v>696</v>
      </c>
      <c r="C2336" s="50" t="s">
        <v>34</v>
      </c>
      <c r="D2336" s="51"/>
    </row>
    <row r="2337" spans="1:8">
      <c r="A2337" s="45" t="s">
        <v>64</v>
      </c>
      <c r="B2337" s="44" t="s">
        <v>65</v>
      </c>
      <c r="C2337" s="45" t="s">
        <v>35</v>
      </c>
      <c r="D2337" s="45" t="s">
        <v>66</v>
      </c>
      <c r="E2337" s="46" t="s">
        <v>67</v>
      </c>
      <c r="F2337" s="45" t="s">
        <v>68</v>
      </c>
      <c r="H2337" s="82" t="s">
        <v>67</v>
      </c>
    </row>
    <row r="2338" spans="1:8" ht="38.25">
      <c r="A2338" s="56" t="s">
        <v>697</v>
      </c>
      <c r="B2338" s="53" t="s">
        <v>698</v>
      </c>
      <c r="C2338" s="56" t="s">
        <v>62</v>
      </c>
      <c r="D2338" s="56" t="s">
        <v>294</v>
      </c>
      <c r="E2338" s="48">
        <f>(1-'Entrada de Dados'!$B$5)*H2338</f>
        <v>8.2420799999999996</v>
      </c>
      <c r="F2338" s="48">
        <f>ROUND(E2338*D2338,2)</f>
        <v>14.84</v>
      </c>
      <c r="H2338" s="85">
        <v>9.24</v>
      </c>
    </row>
    <row r="2339" spans="1:8" ht="25.5">
      <c r="A2339" s="56" t="s">
        <v>115</v>
      </c>
      <c r="B2339" s="53" t="s">
        <v>116</v>
      </c>
      <c r="C2339" s="56" t="s">
        <v>62</v>
      </c>
      <c r="D2339" s="56" t="s">
        <v>294</v>
      </c>
      <c r="E2339" s="48">
        <f>(1-'Entrada de Dados'!$B$5)*H2339</f>
        <v>10.32044</v>
      </c>
      <c r="F2339" s="48">
        <f>ROUND(E2339*D2339,2)</f>
        <v>18.579999999999998</v>
      </c>
      <c r="H2339" s="85">
        <v>11.57</v>
      </c>
    </row>
    <row r="2340" spans="1:8">
      <c r="A2340" s="54">
        <v>3146</v>
      </c>
      <c r="B2340" s="52" t="s">
        <v>361</v>
      </c>
      <c r="C2340" s="54" t="s">
        <v>91</v>
      </c>
      <c r="D2340" s="54" t="s">
        <v>414</v>
      </c>
      <c r="E2340" s="48">
        <f>(1-'Entrada de Dados'!$B$5)*H2340</f>
        <v>1.784</v>
      </c>
      <c r="F2340" s="48">
        <f>ROUND(E2340*D2340,2)</f>
        <v>0.25</v>
      </c>
      <c r="H2340" s="85">
        <v>2</v>
      </c>
    </row>
    <row r="2341" spans="1:8" ht="38.25">
      <c r="A2341" s="56" t="s">
        <v>699</v>
      </c>
      <c r="B2341" s="53" t="s">
        <v>700</v>
      </c>
      <c r="C2341" s="56" t="s">
        <v>34</v>
      </c>
      <c r="D2341" s="56" t="s">
        <v>701</v>
      </c>
      <c r="E2341" s="48">
        <f>(1-'Entrada de Dados'!$B$5)*H2341</f>
        <v>52.681520000000006</v>
      </c>
      <c r="F2341" s="48">
        <f>ROUND(E2341*D2341,2)</f>
        <v>73.75</v>
      </c>
      <c r="H2341" s="85">
        <v>59.06</v>
      </c>
    </row>
    <row r="2342" spans="1:8">
      <c r="A2342" s="318" t="s">
        <v>69</v>
      </c>
      <c r="B2342" s="308"/>
      <c r="C2342" s="308"/>
      <c r="D2342" s="309"/>
      <c r="E2342" s="48"/>
      <c r="F2342" s="48">
        <f>SUM(F2338:F2339)</f>
        <v>33.42</v>
      </c>
      <c r="H2342" s="84"/>
    </row>
    <row r="2343" spans="1:8">
      <c r="A2343" s="304" t="s">
        <v>70</v>
      </c>
      <c r="B2343" s="305"/>
      <c r="C2343" s="305"/>
      <c r="D2343" s="306"/>
      <c r="E2343" s="48"/>
      <c r="F2343" s="48">
        <f>SUM(F2340:F2341)</f>
        <v>74</v>
      </c>
      <c r="H2343" s="162">
        <f>H2344/D2341</f>
        <v>9.2857142857142865</v>
      </c>
    </row>
    <row r="2344" spans="1:8">
      <c r="A2344" s="304" t="s">
        <v>71</v>
      </c>
      <c r="B2344" s="305"/>
      <c r="C2344" s="305"/>
      <c r="D2344" s="306"/>
      <c r="E2344" s="48"/>
      <c r="F2344" s="48">
        <f>F2343+F2342</f>
        <v>107.42</v>
      </c>
      <c r="G2344" s="130">
        <v>120.42</v>
      </c>
      <c r="H2344" s="162">
        <f>G2344-F2344</f>
        <v>13</v>
      </c>
    </row>
    <row r="2347" spans="1:8">
      <c r="A2347" s="50"/>
      <c r="B2347" s="49" t="e">
        <f>#REF!</f>
        <v>#REF!</v>
      </c>
      <c r="C2347" s="50" t="s">
        <v>91</v>
      </c>
      <c r="D2347" s="51"/>
    </row>
    <row r="2348" spans="1:8">
      <c r="A2348" s="45" t="s">
        <v>64</v>
      </c>
      <c r="B2348" s="44" t="s">
        <v>65</v>
      </c>
      <c r="C2348" s="45" t="s">
        <v>35</v>
      </c>
      <c r="D2348" s="45" t="s">
        <v>66</v>
      </c>
      <c r="E2348" s="46" t="s">
        <v>67</v>
      </c>
      <c r="F2348" s="45" t="s">
        <v>68</v>
      </c>
      <c r="H2348" s="82" t="s">
        <v>67</v>
      </c>
    </row>
    <row r="2349" spans="1:8">
      <c r="A2349" s="54">
        <v>88316</v>
      </c>
      <c r="B2349" s="52" t="s">
        <v>61</v>
      </c>
      <c r="C2349" s="54" t="s">
        <v>62</v>
      </c>
      <c r="D2349" s="54" t="s">
        <v>232</v>
      </c>
      <c r="E2349" s="48">
        <f>(1-'Entrada de Dados'!$B$5)*H2349</f>
        <v>8.5364400000000007</v>
      </c>
      <c r="F2349" s="48">
        <f>ROUND(E2349*D2349,2)</f>
        <v>4.2699999999999996</v>
      </c>
      <c r="H2349" s="85">
        <v>9.57</v>
      </c>
    </row>
    <row r="2350" spans="1:8">
      <c r="A2350" s="56"/>
      <c r="B2350" s="53" t="e">
        <f>B2347</f>
        <v>#REF!</v>
      </c>
      <c r="C2350" s="56" t="s">
        <v>91</v>
      </c>
      <c r="D2350" s="56" t="s">
        <v>611</v>
      </c>
      <c r="E2350" s="48">
        <f>(1-'Entrada de Dados'!$B$5)*H2350</f>
        <v>10.365039999999999</v>
      </c>
      <c r="F2350" s="48">
        <f>ROUND(E2350*D2350,2)</f>
        <v>10.37</v>
      </c>
      <c r="H2350" s="85">
        <v>11.62</v>
      </c>
    </row>
    <row r="2351" spans="1:8">
      <c r="A2351" s="318" t="e">
        <f>B2347</f>
        <v>#REF!</v>
      </c>
      <c r="B2351" s="308"/>
      <c r="C2351" s="308"/>
      <c r="D2351" s="309"/>
      <c r="E2351" s="48"/>
      <c r="F2351" s="48">
        <f>F2349</f>
        <v>4.2699999999999996</v>
      </c>
      <c r="H2351" s="84"/>
    </row>
    <row r="2352" spans="1:8">
      <c r="A2352" s="304" t="s">
        <v>70</v>
      </c>
      <c r="B2352" s="305"/>
      <c r="C2352" s="305"/>
      <c r="D2352" s="306"/>
      <c r="E2352" s="48"/>
      <c r="F2352" s="48">
        <f>F2350</f>
        <v>10.37</v>
      </c>
      <c r="H2352" s="84"/>
    </row>
    <row r="2353" spans="1:8">
      <c r="A2353" s="304" t="s">
        <v>71</v>
      </c>
      <c r="B2353" s="305"/>
      <c r="C2353" s="305"/>
      <c r="D2353" s="306"/>
      <c r="E2353" s="48"/>
      <c r="F2353" s="48">
        <f>F2352+F2351</f>
        <v>14.639999999999999</v>
      </c>
      <c r="G2353" s="141">
        <v>16.41</v>
      </c>
      <c r="H2353" s="162">
        <f>G2353-F2353</f>
        <v>1.7700000000000014</v>
      </c>
    </row>
    <row r="2355" spans="1:8" ht="13.5" thickBot="1"/>
    <row r="2356" spans="1:8">
      <c r="A2356" s="310" t="s">
        <v>54</v>
      </c>
      <c r="B2356" s="312" t="e">
        <f>#REF!</f>
        <v>#REF!</v>
      </c>
      <c r="C2356" s="313"/>
      <c r="D2356" s="313"/>
      <c r="E2356" s="313"/>
      <c r="F2356" s="314"/>
    </row>
    <row r="2357" spans="1:8" ht="13.5" thickBot="1">
      <c r="A2357" s="311"/>
      <c r="B2357" s="315"/>
      <c r="C2357" s="316"/>
      <c r="D2357" s="316"/>
      <c r="E2357" s="316"/>
      <c r="F2357" s="317"/>
    </row>
    <row r="2360" spans="1:8">
      <c r="A2360" s="50"/>
      <c r="B2360" s="49" t="e">
        <f>#REF!</f>
        <v>#REF!</v>
      </c>
      <c r="C2360" s="50" t="s">
        <v>34</v>
      </c>
      <c r="D2360" s="51"/>
    </row>
    <row r="2361" spans="1:8">
      <c r="A2361" s="45" t="s">
        <v>64</v>
      </c>
      <c r="B2361" s="44" t="s">
        <v>65</v>
      </c>
      <c r="C2361" s="45" t="s">
        <v>35</v>
      </c>
      <c r="D2361" s="45" t="s">
        <v>66</v>
      </c>
      <c r="E2361" s="46" t="s">
        <v>67</v>
      </c>
      <c r="F2361" s="45" t="s">
        <v>68</v>
      </c>
      <c r="H2361" s="82" t="s">
        <v>67</v>
      </c>
    </row>
    <row r="2362" spans="1:8">
      <c r="A2362" s="54">
        <v>88247</v>
      </c>
      <c r="B2362" s="52" t="s">
        <v>390</v>
      </c>
      <c r="C2362" s="54" t="s">
        <v>62</v>
      </c>
      <c r="D2362" s="54" t="s">
        <v>181</v>
      </c>
      <c r="E2362" s="48">
        <f>(1-'Entrada de Dados'!$B$5)*H2362</f>
        <v>8.1796400000000009</v>
      </c>
      <c r="F2362" s="48">
        <f>ROUND(E2362*D2362,2)</f>
        <v>2.4500000000000002</v>
      </c>
      <c r="H2362" s="85">
        <v>9.17</v>
      </c>
    </row>
    <row r="2363" spans="1:8">
      <c r="A2363" s="54">
        <v>88264</v>
      </c>
      <c r="B2363" s="52" t="s">
        <v>74</v>
      </c>
      <c r="C2363" s="54" t="s">
        <v>62</v>
      </c>
      <c r="D2363" s="54" t="s">
        <v>181</v>
      </c>
      <c r="E2363" s="48">
        <f>(1-'Entrada de Dados'!$B$5)*H2363</f>
        <v>10.32044</v>
      </c>
      <c r="F2363" s="48">
        <f>ROUND(E2363*D2363,2)</f>
        <v>3.1</v>
      </c>
      <c r="H2363" s="85">
        <v>11.57</v>
      </c>
    </row>
    <row r="2364" spans="1:8">
      <c r="A2364" s="54"/>
      <c r="B2364" s="53" t="e">
        <f>B2360</f>
        <v>#REF!</v>
      </c>
      <c r="C2364" s="54" t="s">
        <v>34</v>
      </c>
      <c r="D2364" s="54">
        <v>1</v>
      </c>
      <c r="E2364" s="48">
        <f>(1-'Entrada de Dados'!$B$5)*H2364</f>
        <v>4.3618800000000002</v>
      </c>
      <c r="F2364" s="48">
        <f>ROUND(E2364*D2364,2)</f>
        <v>4.3600000000000003</v>
      </c>
      <c r="H2364" s="84">
        <v>4.8899999999999997</v>
      </c>
    </row>
    <row r="2365" spans="1:8">
      <c r="A2365" s="318" t="s">
        <v>69</v>
      </c>
      <c r="B2365" s="308"/>
      <c r="C2365" s="308"/>
      <c r="D2365" s="309"/>
      <c r="E2365" s="48"/>
      <c r="F2365" s="48">
        <f>SUM(F2362:F2363)</f>
        <v>5.5500000000000007</v>
      </c>
      <c r="H2365" s="84"/>
    </row>
    <row r="2366" spans="1:8">
      <c r="A2366" s="304" t="s">
        <v>70</v>
      </c>
      <c r="B2366" s="305"/>
      <c r="C2366" s="305"/>
      <c r="D2366" s="306"/>
      <c r="E2366" s="48"/>
      <c r="F2366" s="48">
        <f>F2364</f>
        <v>4.3600000000000003</v>
      </c>
      <c r="H2366" s="162">
        <f>H2367/D2364</f>
        <v>1.1999999999999993</v>
      </c>
    </row>
    <row r="2367" spans="1:8">
      <c r="A2367" s="304" t="s">
        <v>71</v>
      </c>
      <c r="B2367" s="305"/>
      <c r="C2367" s="305"/>
      <c r="D2367" s="306"/>
      <c r="E2367" s="48"/>
      <c r="F2367" s="48">
        <f>F2366+F2365</f>
        <v>9.91</v>
      </c>
      <c r="G2367" s="130">
        <v>11.11</v>
      </c>
      <c r="H2367" s="162">
        <f>G2367-F2367</f>
        <v>1.1999999999999993</v>
      </c>
    </row>
    <row r="2370" spans="1:8">
      <c r="A2370" s="50"/>
      <c r="B2370" s="49" t="e">
        <f>#REF!</f>
        <v>#REF!</v>
      </c>
      <c r="C2370" s="50" t="s">
        <v>34</v>
      </c>
      <c r="D2370" s="51"/>
    </row>
    <row r="2371" spans="1:8">
      <c r="A2371" s="45" t="s">
        <v>64</v>
      </c>
      <c r="B2371" s="44" t="s">
        <v>65</v>
      </c>
      <c r="C2371" s="45" t="s">
        <v>35</v>
      </c>
      <c r="D2371" s="45" t="s">
        <v>66</v>
      </c>
      <c r="E2371" s="46" t="s">
        <v>67</v>
      </c>
      <c r="F2371" s="45" t="s">
        <v>68</v>
      </c>
      <c r="H2371" s="82" t="s">
        <v>67</v>
      </c>
    </row>
    <row r="2372" spans="1:8">
      <c r="A2372" s="54">
        <v>88247</v>
      </c>
      <c r="B2372" s="52" t="s">
        <v>390</v>
      </c>
      <c r="C2372" s="54" t="s">
        <v>62</v>
      </c>
      <c r="D2372" s="54" t="s">
        <v>181</v>
      </c>
      <c r="E2372" s="48">
        <f>(1-'Entrada de Dados'!$B$5)*H2372</f>
        <v>8.1796400000000009</v>
      </c>
      <c r="F2372" s="48">
        <f>ROUND(E2372*D2372,2)</f>
        <v>2.4500000000000002</v>
      </c>
      <c r="H2372" s="85">
        <v>9.17</v>
      </c>
    </row>
    <row r="2373" spans="1:8">
      <c r="A2373" s="54">
        <v>88264</v>
      </c>
      <c r="B2373" s="52" t="s">
        <v>74</v>
      </c>
      <c r="C2373" s="54" t="s">
        <v>62</v>
      </c>
      <c r="D2373" s="54" t="s">
        <v>181</v>
      </c>
      <c r="E2373" s="48">
        <f>(1-'Entrada de Dados'!$B$5)*H2373</f>
        <v>10.32044</v>
      </c>
      <c r="F2373" s="48">
        <f>ROUND(E2373*D2373,2)</f>
        <v>3.1</v>
      </c>
      <c r="H2373" s="85">
        <v>11.57</v>
      </c>
    </row>
    <row r="2374" spans="1:8">
      <c r="A2374" s="54"/>
      <c r="B2374" s="53" t="e">
        <f>B2370</f>
        <v>#REF!</v>
      </c>
      <c r="C2374" s="54" t="s">
        <v>34</v>
      </c>
      <c r="D2374" s="54">
        <v>1</v>
      </c>
      <c r="E2374" s="48">
        <f>(1-'Entrada de Dados'!$B$5)*H2374</f>
        <v>90.787760000000006</v>
      </c>
      <c r="F2374" s="48">
        <f>ROUND(E2374*D2374,2)</f>
        <v>90.79</v>
      </c>
      <c r="H2374" s="84">
        <v>101.78</v>
      </c>
    </row>
    <row r="2375" spans="1:8">
      <c r="A2375" s="318" t="s">
        <v>69</v>
      </c>
      <c r="B2375" s="308"/>
      <c r="C2375" s="308"/>
      <c r="D2375" s="309"/>
      <c r="E2375" s="48"/>
      <c r="F2375" s="48">
        <f>SUM(F2372:F2373)</f>
        <v>5.5500000000000007</v>
      </c>
      <c r="H2375" s="84"/>
    </row>
    <row r="2376" spans="1:8">
      <c r="A2376" s="304" t="s">
        <v>70</v>
      </c>
      <c r="B2376" s="305"/>
      <c r="C2376" s="305"/>
      <c r="D2376" s="306"/>
      <c r="E2376" s="48"/>
      <c r="F2376" s="48">
        <f>F2374</f>
        <v>90.79</v>
      </c>
      <c r="H2376" s="162">
        <f>H2377/D2374</f>
        <v>11.659999999999997</v>
      </c>
    </row>
    <row r="2377" spans="1:8">
      <c r="A2377" s="304" t="s">
        <v>71</v>
      </c>
      <c r="B2377" s="305"/>
      <c r="C2377" s="305"/>
      <c r="D2377" s="306"/>
      <c r="E2377" s="48"/>
      <c r="F2377" s="48">
        <f>F2376+F2375</f>
        <v>96.34</v>
      </c>
      <c r="G2377" s="130">
        <v>108</v>
      </c>
      <c r="H2377" s="162">
        <f>G2377-F2377</f>
        <v>11.659999999999997</v>
      </c>
    </row>
    <row r="2380" spans="1:8">
      <c r="A2380" s="50"/>
      <c r="B2380" s="49" t="e">
        <f>#REF!</f>
        <v>#REF!</v>
      </c>
      <c r="C2380" s="50" t="s">
        <v>34</v>
      </c>
      <c r="D2380" s="51"/>
    </row>
    <row r="2381" spans="1:8">
      <c r="A2381" s="45" t="s">
        <v>64</v>
      </c>
      <c r="B2381" s="44" t="s">
        <v>65</v>
      </c>
      <c r="C2381" s="45" t="s">
        <v>35</v>
      </c>
      <c r="D2381" s="45" t="s">
        <v>66</v>
      </c>
      <c r="E2381" s="46" t="s">
        <v>67</v>
      </c>
      <c r="F2381" s="45" t="s">
        <v>68</v>
      </c>
      <c r="H2381" s="82" t="s">
        <v>67</v>
      </c>
    </row>
    <row r="2382" spans="1:8">
      <c r="A2382" s="54">
        <v>88247</v>
      </c>
      <c r="B2382" s="52" t="s">
        <v>390</v>
      </c>
      <c r="C2382" s="54" t="s">
        <v>62</v>
      </c>
      <c r="D2382" s="54">
        <v>0.2</v>
      </c>
      <c r="E2382" s="48">
        <f>(1-'Entrada de Dados'!$B$5)*H2382</f>
        <v>8.1796400000000009</v>
      </c>
      <c r="F2382" s="48">
        <f>ROUND(E2382*D2382,2)</f>
        <v>1.64</v>
      </c>
      <c r="H2382" s="85">
        <v>9.17</v>
      </c>
    </row>
    <row r="2383" spans="1:8">
      <c r="A2383" s="54">
        <v>88264</v>
      </c>
      <c r="B2383" s="52" t="s">
        <v>74</v>
      </c>
      <c r="C2383" s="54" t="s">
        <v>62</v>
      </c>
      <c r="D2383" s="54">
        <v>0.2</v>
      </c>
      <c r="E2383" s="48">
        <f>(1-'Entrada de Dados'!$B$5)*H2383</f>
        <v>10.32044</v>
      </c>
      <c r="F2383" s="48">
        <f>ROUND(E2383*D2383,2)</f>
        <v>2.06</v>
      </c>
      <c r="H2383" s="85">
        <v>11.57</v>
      </c>
    </row>
    <row r="2384" spans="1:8">
      <c r="A2384" s="54"/>
      <c r="B2384" s="53" t="e">
        <f>B2380</f>
        <v>#REF!</v>
      </c>
      <c r="C2384" s="54" t="s">
        <v>34</v>
      </c>
      <c r="D2384" s="54" t="s">
        <v>199</v>
      </c>
      <c r="E2384" s="48">
        <f>(1-'Entrada de Dados'!$B$5)*H2384</f>
        <v>4.0853600000000005</v>
      </c>
      <c r="F2384" s="48">
        <f>ROUND(E2384*D2384,2)</f>
        <v>4.49</v>
      </c>
      <c r="H2384" s="84">
        <v>4.58</v>
      </c>
    </row>
    <row r="2385" spans="1:8">
      <c r="A2385" s="318" t="s">
        <v>69</v>
      </c>
      <c r="B2385" s="308"/>
      <c r="C2385" s="308"/>
      <c r="D2385" s="309"/>
      <c r="E2385" s="48"/>
      <c r="F2385" s="48">
        <f>SUM(F2382:F2383)</f>
        <v>3.7</v>
      </c>
      <c r="H2385" s="84"/>
    </row>
    <row r="2386" spans="1:8">
      <c r="A2386" s="304" t="s">
        <v>70</v>
      </c>
      <c r="B2386" s="305"/>
      <c r="C2386" s="305"/>
      <c r="D2386" s="306"/>
      <c r="E2386" s="48"/>
      <c r="F2386" s="48">
        <f>F2384</f>
        <v>4.49</v>
      </c>
      <c r="H2386" s="162">
        <f>H2387/D2384</f>
        <v>0.89999999999999847</v>
      </c>
    </row>
    <row r="2387" spans="1:8">
      <c r="A2387" s="304" t="s">
        <v>71</v>
      </c>
      <c r="B2387" s="305"/>
      <c r="C2387" s="305"/>
      <c r="D2387" s="306"/>
      <c r="E2387" s="48"/>
      <c r="F2387" s="48">
        <f>F2386+F2385</f>
        <v>8.1900000000000013</v>
      </c>
      <c r="G2387" s="130">
        <v>9.18</v>
      </c>
      <c r="H2387" s="162">
        <f>G2387-F2387</f>
        <v>0.98999999999999844</v>
      </c>
    </row>
    <row r="2390" spans="1:8">
      <c r="A2390" s="50"/>
      <c r="B2390" s="49" t="e">
        <f>#REF!</f>
        <v>#REF!</v>
      </c>
      <c r="C2390" s="50" t="s">
        <v>34</v>
      </c>
      <c r="D2390" s="51"/>
    </row>
    <row r="2391" spans="1:8">
      <c r="A2391" s="45" t="s">
        <v>64</v>
      </c>
      <c r="B2391" s="44" t="s">
        <v>65</v>
      </c>
      <c r="C2391" s="45" t="s">
        <v>35</v>
      </c>
      <c r="D2391" s="45" t="s">
        <v>66</v>
      </c>
      <c r="E2391" s="46" t="s">
        <v>67</v>
      </c>
      <c r="F2391" s="45" t="s">
        <v>68</v>
      </c>
      <c r="H2391" s="82" t="s">
        <v>67</v>
      </c>
    </row>
    <row r="2392" spans="1:8">
      <c r="A2392" s="54">
        <v>88247</v>
      </c>
      <c r="B2392" s="52" t="s">
        <v>390</v>
      </c>
      <c r="C2392" s="54" t="s">
        <v>62</v>
      </c>
      <c r="D2392" s="54">
        <v>0.1</v>
      </c>
      <c r="E2392" s="48">
        <f>(1-'Entrada de Dados'!$B$5)*H2392</f>
        <v>8.1796400000000009</v>
      </c>
      <c r="F2392" s="48">
        <f>ROUND(E2392*D2392,2)</f>
        <v>0.82</v>
      </c>
      <c r="H2392" s="85">
        <v>9.17</v>
      </c>
    </row>
    <row r="2393" spans="1:8">
      <c r="A2393" s="54">
        <v>88264</v>
      </c>
      <c r="B2393" s="52" t="s">
        <v>74</v>
      </c>
      <c r="C2393" s="54" t="s">
        <v>62</v>
      </c>
      <c r="D2393" s="54">
        <v>0.1</v>
      </c>
      <c r="E2393" s="48">
        <f>(1-'Entrada de Dados'!$B$5)*H2393</f>
        <v>10.32044</v>
      </c>
      <c r="F2393" s="48">
        <f>ROUND(E2393*D2393,2)</f>
        <v>1.03</v>
      </c>
      <c r="H2393" s="85">
        <v>11.57</v>
      </c>
    </row>
    <row r="2394" spans="1:8">
      <c r="A2394" s="54"/>
      <c r="B2394" s="53" t="e">
        <f>B2390</f>
        <v>#REF!</v>
      </c>
      <c r="C2394" s="54" t="s">
        <v>34</v>
      </c>
      <c r="D2394" s="54" t="s">
        <v>199</v>
      </c>
      <c r="E2394" s="48">
        <f>(1-'Entrada de Dados'!$B$5)*H2394</f>
        <v>1.6591200000000002</v>
      </c>
      <c r="F2394" s="48">
        <f>ROUND(E2394*D2394,2)</f>
        <v>1.83</v>
      </c>
      <c r="H2394" s="84">
        <v>1.86</v>
      </c>
    </row>
    <row r="2395" spans="1:8">
      <c r="A2395" s="318" t="s">
        <v>69</v>
      </c>
      <c r="B2395" s="308"/>
      <c r="C2395" s="308"/>
      <c r="D2395" s="309"/>
      <c r="E2395" s="48"/>
      <c r="F2395" s="48">
        <f>SUM(F2392:F2393)</f>
        <v>1.85</v>
      </c>
      <c r="H2395" s="84"/>
    </row>
    <row r="2396" spans="1:8">
      <c r="A2396" s="304" t="s">
        <v>70</v>
      </c>
      <c r="B2396" s="305"/>
      <c r="C2396" s="305"/>
      <c r="D2396" s="306"/>
      <c r="E2396" s="48"/>
      <c r="F2396" s="48">
        <f>F2394</f>
        <v>1.83</v>
      </c>
      <c r="H2396" s="162">
        <f>H2397/D2394</f>
        <v>0.40909090909090884</v>
      </c>
    </row>
    <row r="2397" spans="1:8">
      <c r="A2397" s="304" t="s">
        <v>71</v>
      </c>
      <c r="B2397" s="305"/>
      <c r="C2397" s="305"/>
      <c r="D2397" s="306"/>
      <c r="E2397" s="48"/>
      <c r="F2397" s="48">
        <f>F2396+F2395</f>
        <v>3.68</v>
      </c>
      <c r="G2397" s="130">
        <v>4.13</v>
      </c>
      <c r="H2397" s="162">
        <f>G2397-F2397</f>
        <v>0.44999999999999973</v>
      </c>
    </row>
    <row r="2400" spans="1:8">
      <c r="A2400" s="50"/>
      <c r="B2400" s="49" t="e">
        <f>#REF!</f>
        <v>#REF!</v>
      </c>
      <c r="C2400" s="50" t="s">
        <v>34</v>
      </c>
      <c r="D2400" s="51"/>
    </row>
    <row r="2401" spans="1:8">
      <c r="A2401" s="45" t="s">
        <v>64</v>
      </c>
      <c r="B2401" s="44" t="s">
        <v>65</v>
      </c>
      <c r="C2401" s="45" t="s">
        <v>35</v>
      </c>
      <c r="D2401" s="45" t="s">
        <v>66</v>
      </c>
      <c r="E2401" s="46" t="s">
        <v>67</v>
      </c>
      <c r="F2401" s="45" t="s">
        <v>68</v>
      </c>
      <c r="H2401" s="82" t="s">
        <v>67</v>
      </c>
    </row>
    <row r="2402" spans="1:8">
      <c r="A2402" s="54">
        <v>88247</v>
      </c>
      <c r="B2402" s="52" t="s">
        <v>390</v>
      </c>
      <c r="C2402" s="54" t="s">
        <v>62</v>
      </c>
      <c r="D2402" s="54">
        <v>0.1</v>
      </c>
      <c r="E2402" s="48">
        <f>(1-'Entrada de Dados'!$B$5)*H2402</f>
        <v>8.1796400000000009</v>
      </c>
      <c r="F2402" s="48">
        <f>ROUND(E2402*D2402,2)</f>
        <v>0.82</v>
      </c>
      <c r="H2402" s="85">
        <v>9.17</v>
      </c>
    </row>
    <row r="2403" spans="1:8">
      <c r="A2403" s="54">
        <v>88264</v>
      </c>
      <c r="B2403" s="52" t="s">
        <v>74</v>
      </c>
      <c r="C2403" s="54" t="s">
        <v>62</v>
      </c>
      <c r="D2403" s="54">
        <v>0.1</v>
      </c>
      <c r="E2403" s="48">
        <f>(1-'Entrada de Dados'!$B$5)*H2403</f>
        <v>10.32044</v>
      </c>
      <c r="F2403" s="48">
        <f>ROUND(E2403*D2403,2)</f>
        <v>1.03</v>
      </c>
      <c r="H2403" s="85">
        <v>11.57</v>
      </c>
    </row>
    <row r="2404" spans="1:8">
      <c r="A2404" s="54"/>
      <c r="B2404" s="53" t="e">
        <f>B2400</f>
        <v>#REF!</v>
      </c>
      <c r="C2404" s="54" t="s">
        <v>34</v>
      </c>
      <c r="D2404" s="54" t="s">
        <v>199</v>
      </c>
      <c r="E2404" s="48">
        <f>(1-'Entrada de Dados'!$B$5)*H2404</f>
        <v>2.0029454545454541</v>
      </c>
      <c r="F2404" s="48">
        <f>ROUND(E2404*D2404,2)</f>
        <v>2.2000000000000002</v>
      </c>
      <c r="H2404" s="84">
        <v>2.2454545454545451</v>
      </c>
    </row>
    <row r="2405" spans="1:8">
      <c r="A2405" s="318" t="s">
        <v>69</v>
      </c>
      <c r="B2405" s="308"/>
      <c r="C2405" s="308"/>
      <c r="D2405" s="309"/>
      <c r="E2405" s="48"/>
      <c r="F2405" s="48">
        <f>SUM(F2402:F2403)</f>
        <v>1.85</v>
      </c>
      <c r="H2405" s="84"/>
    </row>
    <row r="2406" spans="1:8">
      <c r="A2406" s="304" t="s">
        <v>70</v>
      </c>
      <c r="B2406" s="305"/>
      <c r="C2406" s="305"/>
      <c r="D2406" s="306"/>
      <c r="E2406" s="48"/>
      <c r="F2406" s="48">
        <f>F2404</f>
        <v>2.2000000000000002</v>
      </c>
      <c r="H2406" s="162">
        <f>H2407/D2404</f>
        <v>0.4545454545454537</v>
      </c>
    </row>
    <row r="2407" spans="1:8">
      <c r="A2407" s="304" t="s">
        <v>71</v>
      </c>
      <c r="B2407" s="305"/>
      <c r="C2407" s="305"/>
      <c r="D2407" s="306"/>
      <c r="E2407" s="48"/>
      <c r="F2407" s="48">
        <f>F2406+F2405</f>
        <v>4.0500000000000007</v>
      </c>
      <c r="G2407" s="130">
        <v>4.55</v>
      </c>
      <c r="H2407" s="162">
        <f>G2407-F2407</f>
        <v>0.49999999999999911</v>
      </c>
    </row>
    <row r="2410" spans="1:8">
      <c r="A2410" s="50"/>
      <c r="B2410" s="49" t="e">
        <f>#REF!</f>
        <v>#REF!</v>
      </c>
      <c r="C2410" s="50" t="s">
        <v>34</v>
      </c>
      <c r="D2410" s="51"/>
    </row>
    <row r="2411" spans="1:8">
      <c r="A2411" s="45" t="s">
        <v>64</v>
      </c>
      <c r="B2411" s="44" t="s">
        <v>65</v>
      </c>
      <c r="C2411" s="45" t="s">
        <v>35</v>
      </c>
      <c r="D2411" s="45" t="s">
        <v>66</v>
      </c>
      <c r="E2411" s="46" t="s">
        <v>67</v>
      </c>
      <c r="F2411" s="45" t="s">
        <v>68</v>
      </c>
      <c r="H2411" s="82" t="s">
        <v>67</v>
      </c>
    </row>
    <row r="2412" spans="1:8">
      <c r="A2412" s="54">
        <v>88247</v>
      </c>
      <c r="B2412" s="52" t="s">
        <v>390</v>
      </c>
      <c r="C2412" s="54" t="s">
        <v>62</v>
      </c>
      <c r="D2412" s="54">
        <v>0.5</v>
      </c>
      <c r="E2412" s="48">
        <f>(1-'Entrada de Dados'!$B$5)*H2412</f>
        <v>8.1796400000000009</v>
      </c>
      <c r="F2412" s="48">
        <f>ROUND(E2412*D2412,2)</f>
        <v>4.09</v>
      </c>
      <c r="H2412" s="85">
        <v>9.17</v>
      </c>
    </row>
    <row r="2413" spans="1:8">
      <c r="A2413" s="54">
        <v>88264</v>
      </c>
      <c r="B2413" s="52" t="s">
        <v>74</v>
      </c>
      <c r="C2413" s="54" t="s">
        <v>62</v>
      </c>
      <c r="D2413" s="54">
        <v>0.5</v>
      </c>
      <c r="E2413" s="48">
        <f>(1-'Entrada de Dados'!$B$5)*H2413</f>
        <v>10.32044</v>
      </c>
      <c r="F2413" s="48">
        <f>ROUND(E2413*D2413,2)</f>
        <v>5.16</v>
      </c>
      <c r="H2413" s="85">
        <v>11.57</v>
      </c>
    </row>
    <row r="2414" spans="1:8">
      <c r="A2414" s="54"/>
      <c r="B2414" s="53" t="e">
        <f>B2410</f>
        <v>#REF!</v>
      </c>
      <c r="C2414" s="54" t="s">
        <v>34</v>
      </c>
      <c r="D2414" s="54">
        <v>1</v>
      </c>
      <c r="E2414" s="48">
        <f>(1-'Entrada de Dados'!$B$5)*H2414</f>
        <v>40.407599999999995</v>
      </c>
      <c r="F2414" s="48">
        <f>ROUND(E2414*D2414,2)</f>
        <v>40.409999999999997</v>
      </c>
      <c r="H2414" s="84">
        <v>45.3</v>
      </c>
    </row>
    <row r="2415" spans="1:8">
      <c r="A2415" s="318" t="s">
        <v>69</v>
      </c>
      <c r="B2415" s="308"/>
      <c r="C2415" s="308"/>
      <c r="D2415" s="309"/>
      <c r="E2415" s="48"/>
      <c r="F2415" s="48">
        <f>SUM(F2412:F2413)</f>
        <v>9.25</v>
      </c>
      <c r="H2415" s="84"/>
    </row>
    <row r="2416" spans="1:8">
      <c r="A2416" s="304" t="s">
        <v>70</v>
      </c>
      <c r="B2416" s="305"/>
      <c r="C2416" s="305"/>
      <c r="D2416" s="306"/>
      <c r="E2416" s="48"/>
      <c r="F2416" s="48">
        <f>F2414</f>
        <v>40.409999999999997</v>
      </c>
      <c r="H2416" s="162">
        <f>H2417/D2414</f>
        <v>6.0200000000000031</v>
      </c>
    </row>
    <row r="2417" spans="1:8">
      <c r="A2417" s="304" t="s">
        <v>71</v>
      </c>
      <c r="B2417" s="305"/>
      <c r="C2417" s="305"/>
      <c r="D2417" s="306"/>
      <c r="E2417" s="48"/>
      <c r="F2417" s="48">
        <f>F2416+F2415</f>
        <v>49.66</v>
      </c>
      <c r="G2417" s="130">
        <v>55.68</v>
      </c>
      <c r="H2417" s="162">
        <f>G2417-F2417</f>
        <v>6.0200000000000031</v>
      </c>
    </row>
    <row r="2420" spans="1:8">
      <c r="A2420" s="50"/>
      <c r="B2420" s="49" t="e">
        <f>#REF!</f>
        <v>#REF!</v>
      </c>
      <c r="C2420" s="50" t="s">
        <v>34</v>
      </c>
      <c r="D2420" s="51"/>
    </row>
    <row r="2421" spans="1:8">
      <c r="A2421" s="45" t="s">
        <v>64</v>
      </c>
      <c r="B2421" s="44" t="s">
        <v>65</v>
      </c>
      <c r="C2421" s="45" t="s">
        <v>35</v>
      </c>
      <c r="D2421" s="45" t="s">
        <v>66</v>
      </c>
      <c r="E2421" s="46" t="s">
        <v>67</v>
      </c>
      <c r="F2421" s="45" t="s">
        <v>68</v>
      </c>
      <c r="H2421" s="82" t="s">
        <v>67</v>
      </c>
    </row>
    <row r="2422" spans="1:8">
      <c r="A2422" s="54">
        <v>88247</v>
      </c>
      <c r="B2422" s="52" t="s">
        <v>390</v>
      </c>
      <c r="C2422" s="54" t="s">
        <v>62</v>
      </c>
      <c r="D2422" s="54" t="s">
        <v>181</v>
      </c>
      <c r="E2422" s="48">
        <f>(1-'Entrada de Dados'!$B$5)*H2422</f>
        <v>8.1796400000000009</v>
      </c>
      <c r="F2422" s="48">
        <f>ROUND(E2422*D2422,2)</f>
        <v>2.4500000000000002</v>
      </c>
      <c r="H2422" s="85">
        <v>9.17</v>
      </c>
    </row>
    <row r="2423" spans="1:8">
      <c r="A2423" s="54">
        <v>88264</v>
      </c>
      <c r="B2423" s="52" t="s">
        <v>74</v>
      </c>
      <c r="C2423" s="54" t="s">
        <v>62</v>
      </c>
      <c r="D2423" s="54" t="s">
        <v>181</v>
      </c>
      <c r="E2423" s="48">
        <f>(1-'Entrada de Dados'!$B$5)*H2423</f>
        <v>10.32044</v>
      </c>
      <c r="F2423" s="48">
        <f>ROUND(E2423*D2423,2)</f>
        <v>3.1</v>
      </c>
      <c r="H2423" s="85">
        <v>11.57</v>
      </c>
    </row>
    <row r="2424" spans="1:8">
      <c r="A2424" s="54"/>
      <c r="B2424" s="53" t="e">
        <f>B2420</f>
        <v>#REF!</v>
      </c>
      <c r="C2424" s="54" t="s">
        <v>34</v>
      </c>
      <c r="D2424" s="54">
        <v>1</v>
      </c>
      <c r="E2424" s="48">
        <f>(1-'Entrada de Dados'!$B$5)*H2424</f>
        <v>2.6492400000000003</v>
      </c>
      <c r="F2424" s="48">
        <f>ROUND(E2424*D2424,2)</f>
        <v>2.65</v>
      </c>
      <c r="H2424" s="84">
        <v>2.97</v>
      </c>
    </row>
    <row r="2425" spans="1:8">
      <c r="A2425" s="318" t="s">
        <v>69</v>
      </c>
      <c r="B2425" s="308"/>
      <c r="C2425" s="308"/>
      <c r="D2425" s="309"/>
      <c r="E2425" s="48"/>
      <c r="F2425" s="48">
        <f>SUM(F2422:F2423)</f>
        <v>5.5500000000000007</v>
      </c>
      <c r="H2425" s="84"/>
    </row>
    <row r="2426" spans="1:8">
      <c r="A2426" s="304" t="s">
        <v>70</v>
      </c>
      <c r="B2426" s="305"/>
      <c r="C2426" s="305"/>
      <c r="D2426" s="306"/>
      <c r="E2426" s="48"/>
      <c r="F2426" s="48">
        <f>F2424</f>
        <v>2.65</v>
      </c>
      <c r="H2426" s="162">
        <f>H2427/D2424</f>
        <v>0.98999999999999844</v>
      </c>
    </row>
    <row r="2427" spans="1:8">
      <c r="A2427" s="304" t="s">
        <v>71</v>
      </c>
      <c r="B2427" s="305"/>
      <c r="C2427" s="305"/>
      <c r="D2427" s="306"/>
      <c r="E2427" s="48"/>
      <c r="F2427" s="48">
        <f>F2426+F2425</f>
        <v>8.2000000000000011</v>
      </c>
      <c r="G2427" s="130">
        <v>9.19</v>
      </c>
      <c r="H2427" s="162">
        <f>G2427-F2427</f>
        <v>0.98999999999999844</v>
      </c>
    </row>
    <row r="2430" spans="1:8">
      <c r="A2430" s="50"/>
      <c r="B2430" s="49" t="e">
        <f>#REF!</f>
        <v>#REF!</v>
      </c>
      <c r="C2430" s="50" t="s">
        <v>34</v>
      </c>
      <c r="D2430" s="51"/>
    </row>
    <row r="2431" spans="1:8">
      <c r="A2431" s="45" t="s">
        <v>64</v>
      </c>
      <c r="B2431" s="44" t="s">
        <v>65</v>
      </c>
      <c r="C2431" s="45" t="s">
        <v>35</v>
      </c>
      <c r="D2431" s="45" t="s">
        <v>66</v>
      </c>
      <c r="E2431" s="46" t="s">
        <v>67</v>
      </c>
      <c r="F2431" s="45" t="s">
        <v>68</v>
      </c>
      <c r="H2431" s="82" t="s">
        <v>67</v>
      </c>
    </row>
    <row r="2432" spans="1:8">
      <c r="A2432" s="54">
        <v>88247</v>
      </c>
      <c r="B2432" s="52" t="s">
        <v>390</v>
      </c>
      <c r="C2432" s="54" t="s">
        <v>62</v>
      </c>
      <c r="D2432" s="54">
        <v>0.1</v>
      </c>
      <c r="E2432" s="48">
        <f>(1-'Entrada de Dados'!$B$5)*H2432</f>
        <v>8.1796400000000009</v>
      </c>
      <c r="F2432" s="48">
        <f>ROUND(E2432*D2432,2)</f>
        <v>0.82</v>
      </c>
      <c r="H2432" s="85">
        <v>9.17</v>
      </c>
    </row>
    <row r="2433" spans="1:8">
      <c r="A2433" s="54">
        <v>88264</v>
      </c>
      <c r="B2433" s="52" t="s">
        <v>74</v>
      </c>
      <c r="C2433" s="54" t="s">
        <v>62</v>
      </c>
      <c r="D2433" s="54">
        <v>0.1</v>
      </c>
      <c r="E2433" s="48">
        <f>(1-'Entrada de Dados'!$B$5)*H2433</f>
        <v>10.32044</v>
      </c>
      <c r="F2433" s="48">
        <f>ROUND(E2433*D2433,2)</f>
        <v>1.03</v>
      </c>
      <c r="H2433" s="85">
        <v>11.57</v>
      </c>
    </row>
    <row r="2434" spans="1:8">
      <c r="A2434" s="54"/>
      <c r="B2434" s="53" t="e">
        <f>B2430</f>
        <v>#REF!</v>
      </c>
      <c r="C2434" s="54" t="s">
        <v>34</v>
      </c>
      <c r="D2434" s="54">
        <v>1</v>
      </c>
      <c r="E2434" s="48">
        <f>(1-'Entrada de Dados'!$B$5)*H2434</f>
        <v>4.6919199999999996</v>
      </c>
      <c r="F2434" s="48">
        <f>ROUND(E2434*D2434,2)</f>
        <v>4.6900000000000004</v>
      </c>
      <c r="H2434" s="84">
        <v>5.26</v>
      </c>
    </row>
    <row r="2435" spans="1:8">
      <c r="A2435" s="318" t="s">
        <v>69</v>
      </c>
      <c r="B2435" s="308"/>
      <c r="C2435" s="308"/>
      <c r="D2435" s="309"/>
      <c r="E2435" s="48"/>
      <c r="F2435" s="48">
        <f>SUM(F2432:F2433)</f>
        <v>1.85</v>
      </c>
      <c r="H2435" s="84"/>
    </row>
    <row r="2436" spans="1:8">
      <c r="A2436" s="304" t="s">
        <v>70</v>
      </c>
      <c r="B2436" s="305"/>
      <c r="C2436" s="305"/>
      <c r="D2436" s="306"/>
      <c r="E2436" s="48"/>
      <c r="F2436" s="48">
        <f>F2434</f>
        <v>4.6900000000000004</v>
      </c>
      <c r="H2436" s="162">
        <f>H2437/D2434</f>
        <v>0.79999999999999893</v>
      </c>
    </row>
    <row r="2437" spans="1:8">
      <c r="A2437" s="304" t="s">
        <v>71</v>
      </c>
      <c r="B2437" s="305"/>
      <c r="C2437" s="305"/>
      <c r="D2437" s="306"/>
      <c r="E2437" s="48"/>
      <c r="F2437" s="48">
        <f>F2436+F2435</f>
        <v>6.5400000000000009</v>
      </c>
      <c r="G2437" s="130">
        <v>7.34</v>
      </c>
      <c r="H2437" s="162">
        <f>G2437-F2437</f>
        <v>0.79999999999999893</v>
      </c>
    </row>
    <row r="2440" spans="1:8">
      <c r="A2440" s="50"/>
      <c r="B2440" s="49" t="e">
        <f>#REF!</f>
        <v>#REF!</v>
      </c>
      <c r="C2440" s="50" t="s">
        <v>34</v>
      </c>
      <c r="D2440" s="51"/>
    </row>
    <row r="2441" spans="1:8">
      <c r="A2441" s="45" t="s">
        <v>64</v>
      </c>
      <c r="B2441" s="44" t="s">
        <v>65</v>
      </c>
      <c r="C2441" s="45" t="s">
        <v>35</v>
      </c>
      <c r="D2441" s="45" t="s">
        <v>66</v>
      </c>
      <c r="E2441" s="46" t="s">
        <v>67</v>
      </c>
      <c r="F2441" s="45" t="s">
        <v>68</v>
      </c>
      <c r="H2441" s="82" t="s">
        <v>67</v>
      </c>
    </row>
    <row r="2442" spans="1:8">
      <c r="A2442" s="54">
        <v>88247</v>
      </c>
      <c r="B2442" s="52" t="s">
        <v>390</v>
      </c>
      <c r="C2442" s="54" t="s">
        <v>62</v>
      </c>
      <c r="D2442" s="54">
        <v>2</v>
      </c>
      <c r="E2442" s="48">
        <f>(1-'Entrada de Dados'!$B$5)*H2442</f>
        <v>8.1796400000000009</v>
      </c>
      <c r="F2442" s="48">
        <f>ROUND(E2442*D2442,2)</f>
        <v>16.36</v>
      </c>
      <c r="H2442" s="85">
        <v>9.17</v>
      </c>
    </row>
    <row r="2443" spans="1:8">
      <c r="A2443" s="54">
        <v>88264</v>
      </c>
      <c r="B2443" s="52" t="s">
        <v>74</v>
      </c>
      <c r="C2443" s="54" t="s">
        <v>62</v>
      </c>
      <c r="D2443" s="54">
        <v>2</v>
      </c>
      <c r="E2443" s="48">
        <f>(1-'Entrada de Dados'!$B$5)*H2443</f>
        <v>10.32044</v>
      </c>
      <c r="F2443" s="48">
        <f>ROUND(E2443*D2443,2)</f>
        <v>20.64</v>
      </c>
      <c r="H2443" s="85">
        <v>11.57</v>
      </c>
    </row>
    <row r="2444" spans="1:8">
      <c r="A2444" s="54"/>
      <c r="B2444" s="53" t="e">
        <f>B2440</f>
        <v>#REF!</v>
      </c>
      <c r="C2444" s="54" t="s">
        <v>34</v>
      </c>
      <c r="D2444" s="54">
        <v>1</v>
      </c>
      <c r="E2444" s="48">
        <f>(1-'Entrada de Dados'!$B$5)*H2444</f>
        <v>255.77208000000002</v>
      </c>
      <c r="F2444" s="48">
        <f>ROUND(E2444*D2444,2)</f>
        <v>255.77</v>
      </c>
      <c r="H2444" s="84">
        <v>286.74</v>
      </c>
    </row>
    <row r="2445" spans="1:8">
      <c r="A2445" s="318" t="s">
        <v>69</v>
      </c>
      <c r="B2445" s="308"/>
      <c r="C2445" s="308"/>
      <c r="D2445" s="309"/>
      <c r="E2445" s="48"/>
      <c r="F2445" s="48">
        <f>SUM(F2442:F2443)</f>
        <v>37</v>
      </c>
      <c r="H2445" s="84"/>
    </row>
    <row r="2446" spans="1:8">
      <c r="A2446" s="304" t="s">
        <v>70</v>
      </c>
      <c r="B2446" s="305"/>
      <c r="C2446" s="305"/>
      <c r="D2446" s="306"/>
      <c r="E2446" s="48"/>
      <c r="F2446" s="48">
        <f>F2444</f>
        <v>255.77</v>
      </c>
      <c r="H2446" s="162">
        <f>H2447/D2444</f>
        <v>35.450000000000045</v>
      </c>
    </row>
    <row r="2447" spans="1:8">
      <c r="A2447" s="304" t="s">
        <v>71</v>
      </c>
      <c r="B2447" s="305"/>
      <c r="C2447" s="305"/>
      <c r="D2447" s="306"/>
      <c r="E2447" s="48"/>
      <c r="F2447" s="48">
        <f>F2446+F2445</f>
        <v>292.77</v>
      </c>
      <c r="G2447" s="130">
        <v>328.22</v>
      </c>
      <c r="H2447" s="162">
        <f>G2447-F2447</f>
        <v>35.450000000000045</v>
      </c>
    </row>
    <row r="2448" spans="1:8">
      <c r="A2448" s="148"/>
      <c r="B2448" s="76"/>
      <c r="C2448" s="148"/>
      <c r="D2448" s="148"/>
      <c r="E2448" s="77"/>
      <c r="F2448" s="77"/>
      <c r="G2448" s="143"/>
      <c r="H2448" s="87"/>
    </row>
    <row r="2449" spans="1:8">
      <c r="A2449" s="148"/>
      <c r="B2449" s="76"/>
      <c r="C2449" s="148"/>
      <c r="D2449" s="148"/>
      <c r="E2449" s="77"/>
      <c r="F2449" s="77"/>
      <c r="G2449" s="143"/>
      <c r="H2449" s="87"/>
    </row>
    <row r="2450" spans="1:8">
      <c r="A2450" s="50"/>
      <c r="B2450" s="49" t="e">
        <f>#REF!</f>
        <v>#REF!</v>
      </c>
      <c r="C2450" s="50" t="s">
        <v>34</v>
      </c>
      <c r="D2450" s="51"/>
    </row>
    <row r="2451" spans="1:8">
      <c r="A2451" s="45" t="s">
        <v>64</v>
      </c>
      <c r="B2451" s="44" t="s">
        <v>65</v>
      </c>
      <c r="C2451" s="45" t="s">
        <v>35</v>
      </c>
      <c r="D2451" s="45" t="s">
        <v>66</v>
      </c>
      <c r="E2451" s="46" t="s">
        <v>67</v>
      </c>
      <c r="F2451" s="45" t="s">
        <v>68</v>
      </c>
      <c r="H2451" s="82" t="s">
        <v>67</v>
      </c>
    </row>
    <row r="2452" spans="1:8">
      <c r="A2452" s="54">
        <v>88247</v>
      </c>
      <c r="B2452" s="52" t="s">
        <v>390</v>
      </c>
      <c r="C2452" s="54" t="s">
        <v>62</v>
      </c>
      <c r="D2452" s="54" t="s">
        <v>181</v>
      </c>
      <c r="E2452" s="48">
        <f>(1-'Entrada de Dados'!$B$5)*H2452</f>
        <v>8.1796400000000009</v>
      </c>
      <c r="F2452" s="48">
        <f>ROUND(E2452*D2452,2)</f>
        <v>2.4500000000000002</v>
      </c>
      <c r="H2452" s="85">
        <v>9.17</v>
      </c>
    </row>
    <row r="2453" spans="1:8">
      <c r="A2453" s="54">
        <v>88264</v>
      </c>
      <c r="B2453" s="52" t="s">
        <v>74</v>
      </c>
      <c r="C2453" s="54" t="s">
        <v>62</v>
      </c>
      <c r="D2453" s="54" t="s">
        <v>181</v>
      </c>
      <c r="E2453" s="48">
        <f>(1-'Entrada de Dados'!$B$5)*H2453</f>
        <v>10.32044</v>
      </c>
      <c r="F2453" s="48">
        <f>ROUND(E2453*D2453,2)</f>
        <v>3.1</v>
      </c>
      <c r="H2453" s="85">
        <v>11.57</v>
      </c>
    </row>
    <row r="2454" spans="1:8">
      <c r="A2454" s="54"/>
      <c r="B2454" s="53" t="e">
        <f>B2450</f>
        <v>#REF!</v>
      </c>
      <c r="C2454" s="54" t="s">
        <v>34</v>
      </c>
      <c r="D2454" s="54" t="s">
        <v>199</v>
      </c>
      <c r="E2454" s="48">
        <f>(1-'Entrada de Dados'!$B$5)*H2454</f>
        <v>2.48868</v>
      </c>
      <c r="F2454" s="48">
        <f>ROUND(E2454*D2454,2)</f>
        <v>2.74</v>
      </c>
      <c r="H2454" s="84">
        <v>2.79</v>
      </c>
    </row>
    <row r="2455" spans="1:8">
      <c r="A2455" s="318" t="s">
        <v>69</v>
      </c>
      <c r="B2455" s="308"/>
      <c r="C2455" s="308"/>
      <c r="D2455" s="309"/>
      <c r="E2455" s="48"/>
      <c r="F2455" s="48">
        <f>SUM(F2452:F2453)</f>
        <v>5.5500000000000007</v>
      </c>
      <c r="H2455" s="84"/>
    </row>
    <row r="2456" spans="1:8">
      <c r="A2456" s="304" t="s">
        <v>70</v>
      </c>
      <c r="B2456" s="305"/>
      <c r="C2456" s="305"/>
      <c r="D2456" s="306"/>
      <c r="E2456" s="48"/>
      <c r="F2456" s="48">
        <f>F2454</f>
        <v>2.74</v>
      </c>
      <c r="H2456" s="162">
        <f>H2457/D2454</f>
        <v>0.9090909090909074</v>
      </c>
    </row>
    <row r="2457" spans="1:8">
      <c r="A2457" s="304" t="s">
        <v>71</v>
      </c>
      <c r="B2457" s="305"/>
      <c r="C2457" s="305"/>
      <c r="D2457" s="306"/>
      <c r="E2457" s="48"/>
      <c r="F2457" s="48">
        <f>F2456+F2455</f>
        <v>8.2900000000000009</v>
      </c>
      <c r="G2457" s="130">
        <v>9.2899999999999991</v>
      </c>
      <c r="H2457" s="162">
        <f>G2457-F2457</f>
        <v>0.99999999999999822</v>
      </c>
    </row>
    <row r="2458" spans="1:8">
      <c r="A2458" s="148"/>
      <c r="B2458" s="76"/>
      <c r="C2458" s="148"/>
      <c r="D2458" s="148"/>
      <c r="E2458" s="77"/>
      <c r="F2458" s="77"/>
      <c r="G2458" s="143"/>
      <c r="H2458" s="87"/>
    </row>
    <row r="2460" spans="1:8">
      <c r="A2460" s="50"/>
      <c r="B2460" s="49" t="e">
        <f>#REF!</f>
        <v>#REF!</v>
      </c>
      <c r="C2460" s="50" t="s">
        <v>34</v>
      </c>
      <c r="D2460" s="51"/>
    </row>
    <row r="2461" spans="1:8">
      <c r="A2461" s="45" t="s">
        <v>64</v>
      </c>
      <c r="B2461" s="44" t="s">
        <v>65</v>
      </c>
      <c r="C2461" s="45" t="s">
        <v>35</v>
      </c>
      <c r="D2461" s="45" t="s">
        <v>66</v>
      </c>
      <c r="E2461" s="46" t="s">
        <v>67</v>
      </c>
      <c r="F2461" s="45" t="s">
        <v>68</v>
      </c>
      <c r="H2461" s="82" t="s">
        <v>67</v>
      </c>
    </row>
    <row r="2462" spans="1:8">
      <c r="A2462" s="54">
        <v>88247</v>
      </c>
      <c r="B2462" s="52" t="s">
        <v>390</v>
      </c>
      <c r="C2462" s="54" t="s">
        <v>62</v>
      </c>
      <c r="D2462" s="54" t="s">
        <v>181</v>
      </c>
      <c r="E2462" s="48">
        <f>(1-'Entrada de Dados'!$B$5)*H2462</f>
        <v>8.1796400000000009</v>
      </c>
      <c r="F2462" s="48">
        <f>ROUND(E2462*D2462,2)</f>
        <v>2.4500000000000002</v>
      </c>
      <c r="H2462" s="85">
        <v>9.17</v>
      </c>
    </row>
    <row r="2463" spans="1:8">
      <c r="A2463" s="54">
        <v>88264</v>
      </c>
      <c r="B2463" s="52" t="s">
        <v>74</v>
      </c>
      <c r="C2463" s="54" t="s">
        <v>62</v>
      </c>
      <c r="D2463" s="54" t="s">
        <v>181</v>
      </c>
      <c r="E2463" s="48">
        <f>(1-'Entrada de Dados'!$B$5)*H2463</f>
        <v>10.32044</v>
      </c>
      <c r="F2463" s="48">
        <f>ROUND(E2463*D2463,2)</f>
        <v>3.1</v>
      </c>
      <c r="H2463" s="85">
        <v>11.57</v>
      </c>
    </row>
    <row r="2464" spans="1:8">
      <c r="A2464" s="54"/>
      <c r="B2464" s="53" t="e">
        <f>B2460</f>
        <v>#REF!</v>
      </c>
      <c r="C2464" s="54" t="s">
        <v>34</v>
      </c>
      <c r="D2464" s="54">
        <v>1.3</v>
      </c>
      <c r="E2464" s="48">
        <f>(1-'Entrada de Dados'!$B$5)*H2464</f>
        <v>25.921520000000001</v>
      </c>
      <c r="F2464" s="48">
        <f>ROUND(E2464*D2464,2)</f>
        <v>33.700000000000003</v>
      </c>
      <c r="H2464" s="84">
        <v>29.06</v>
      </c>
    </row>
    <row r="2465" spans="1:8">
      <c r="A2465" s="318" t="s">
        <v>69</v>
      </c>
      <c r="B2465" s="308"/>
      <c r="C2465" s="308"/>
      <c r="D2465" s="309"/>
      <c r="E2465" s="48"/>
      <c r="F2465" s="48">
        <f>SUM(F2462:F2463)</f>
        <v>5.5500000000000007</v>
      </c>
      <c r="H2465" s="84"/>
    </row>
    <row r="2466" spans="1:8">
      <c r="A2466" s="304" t="s">
        <v>70</v>
      </c>
      <c r="B2466" s="305"/>
      <c r="C2466" s="305"/>
      <c r="D2466" s="306"/>
      <c r="E2466" s="48"/>
      <c r="F2466" s="48">
        <f>F2464</f>
        <v>33.700000000000003</v>
      </c>
      <c r="H2466" s="162">
        <f>H2467/D2464</f>
        <v>3.6538461538461537</v>
      </c>
    </row>
    <row r="2467" spans="1:8">
      <c r="A2467" s="304" t="s">
        <v>71</v>
      </c>
      <c r="B2467" s="305"/>
      <c r="C2467" s="305"/>
      <c r="D2467" s="306"/>
      <c r="E2467" s="48"/>
      <c r="F2467" s="48">
        <f>F2466+F2465</f>
        <v>39.25</v>
      </c>
      <c r="G2467" s="130">
        <v>44</v>
      </c>
      <c r="H2467" s="162">
        <f>G2467-F2467</f>
        <v>4.75</v>
      </c>
    </row>
    <row r="2470" spans="1:8">
      <c r="A2470" s="50"/>
      <c r="B2470" s="49" t="e">
        <f>#REF!</f>
        <v>#REF!</v>
      </c>
      <c r="C2470" s="50" t="s">
        <v>34</v>
      </c>
      <c r="D2470" s="51"/>
    </row>
    <row r="2471" spans="1:8">
      <c r="A2471" s="45" t="s">
        <v>64</v>
      </c>
      <c r="B2471" s="44" t="s">
        <v>65</v>
      </c>
      <c r="C2471" s="45" t="s">
        <v>35</v>
      </c>
      <c r="D2471" s="45" t="s">
        <v>66</v>
      </c>
      <c r="E2471" s="46" t="s">
        <v>67</v>
      </c>
      <c r="F2471" s="45" t="s">
        <v>68</v>
      </c>
      <c r="H2471" s="82" t="s">
        <v>67</v>
      </c>
    </row>
    <row r="2472" spans="1:8">
      <c r="A2472" s="54">
        <v>88247</v>
      </c>
      <c r="B2472" s="52" t="s">
        <v>390</v>
      </c>
      <c r="C2472" s="54" t="s">
        <v>62</v>
      </c>
      <c r="D2472" s="54" t="s">
        <v>181</v>
      </c>
      <c r="E2472" s="48">
        <f>(1-'Entrada de Dados'!$B$5)*H2472</f>
        <v>8.1796400000000009</v>
      </c>
      <c r="F2472" s="48">
        <f>ROUND(E2472*D2472,2)</f>
        <v>2.4500000000000002</v>
      </c>
      <c r="H2472" s="85">
        <v>9.17</v>
      </c>
    </row>
    <row r="2473" spans="1:8">
      <c r="A2473" s="54">
        <v>88264</v>
      </c>
      <c r="B2473" s="52" t="s">
        <v>74</v>
      </c>
      <c r="C2473" s="54" t="s">
        <v>62</v>
      </c>
      <c r="D2473" s="54" t="s">
        <v>181</v>
      </c>
      <c r="E2473" s="48">
        <f>(1-'Entrada de Dados'!$B$5)*H2473</f>
        <v>10.32044</v>
      </c>
      <c r="F2473" s="48">
        <f>ROUND(E2473*D2473,2)</f>
        <v>3.1</v>
      </c>
      <c r="H2473" s="85">
        <v>11.57</v>
      </c>
    </row>
    <row r="2474" spans="1:8">
      <c r="A2474" s="54"/>
      <c r="B2474" s="53" t="e">
        <f>B2470</f>
        <v>#REF!</v>
      </c>
      <c r="C2474" s="54" t="s">
        <v>34</v>
      </c>
      <c r="D2474" s="54">
        <v>1</v>
      </c>
      <c r="E2474" s="48">
        <f>(1-'Entrada de Dados'!$B$5)*H2474</f>
        <v>8.0993600000000008</v>
      </c>
      <c r="F2474" s="48">
        <f>ROUND(E2474*D2474,2)</f>
        <v>8.1</v>
      </c>
      <c r="H2474" s="84">
        <v>9.08</v>
      </c>
    </row>
    <row r="2475" spans="1:8">
      <c r="A2475" s="318" t="s">
        <v>69</v>
      </c>
      <c r="B2475" s="308"/>
      <c r="C2475" s="308"/>
      <c r="D2475" s="309"/>
      <c r="E2475" s="48"/>
      <c r="F2475" s="48">
        <f>SUM(F2472:F2473)</f>
        <v>5.5500000000000007</v>
      </c>
      <c r="H2475" s="84"/>
    </row>
    <row r="2476" spans="1:8">
      <c r="A2476" s="304" t="s">
        <v>70</v>
      </c>
      <c r="B2476" s="305"/>
      <c r="C2476" s="305"/>
      <c r="D2476" s="306"/>
      <c r="E2476" s="48"/>
      <c r="F2476" s="48">
        <f>F2474</f>
        <v>8.1</v>
      </c>
      <c r="H2476" s="162">
        <f>H2477/D2474</f>
        <v>1.6500000000000004</v>
      </c>
    </row>
    <row r="2477" spans="1:8">
      <c r="A2477" s="304" t="s">
        <v>71</v>
      </c>
      <c r="B2477" s="305"/>
      <c r="C2477" s="305"/>
      <c r="D2477" s="306"/>
      <c r="E2477" s="48"/>
      <c r="F2477" s="48">
        <f>F2476+F2475</f>
        <v>13.65</v>
      </c>
      <c r="G2477" s="130">
        <v>15.3</v>
      </c>
      <c r="H2477" s="162">
        <f>G2477-F2477</f>
        <v>1.6500000000000004</v>
      </c>
    </row>
    <row r="2480" spans="1:8">
      <c r="A2480" s="50"/>
      <c r="B2480" s="49" t="e">
        <f>#REF!</f>
        <v>#REF!</v>
      </c>
      <c r="C2480" s="50" t="s">
        <v>34</v>
      </c>
      <c r="D2480" s="51"/>
    </row>
    <row r="2481" spans="1:8">
      <c r="A2481" s="45" t="s">
        <v>64</v>
      </c>
      <c r="B2481" s="44" t="s">
        <v>65</v>
      </c>
      <c r="C2481" s="45" t="s">
        <v>35</v>
      </c>
      <c r="D2481" s="45" t="s">
        <v>66</v>
      </c>
      <c r="E2481" s="46" t="s">
        <v>67</v>
      </c>
      <c r="F2481" s="45" t="s">
        <v>68</v>
      </c>
      <c r="H2481" s="82" t="s">
        <v>67</v>
      </c>
    </row>
    <row r="2482" spans="1:8">
      <c r="A2482" s="54">
        <v>88247</v>
      </c>
      <c r="B2482" s="52" t="s">
        <v>390</v>
      </c>
      <c r="C2482" s="54" t="s">
        <v>62</v>
      </c>
      <c r="D2482" s="54" t="s">
        <v>181</v>
      </c>
      <c r="E2482" s="48">
        <f>(1-'Entrada de Dados'!$B$5)*H2482</f>
        <v>8.1796400000000009</v>
      </c>
      <c r="F2482" s="48">
        <f>ROUND(E2482*D2482,2)</f>
        <v>2.4500000000000002</v>
      </c>
      <c r="H2482" s="85">
        <v>9.17</v>
      </c>
    </row>
    <row r="2483" spans="1:8">
      <c r="A2483" s="54">
        <v>88264</v>
      </c>
      <c r="B2483" s="52" t="s">
        <v>74</v>
      </c>
      <c r="C2483" s="54" t="s">
        <v>62</v>
      </c>
      <c r="D2483" s="54" t="s">
        <v>181</v>
      </c>
      <c r="E2483" s="48">
        <f>(1-'Entrada de Dados'!$B$5)*H2483</f>
        <v>10.32044</v>
      </c>
      <c r="F2483" s="48">
        <f>ROUND(E2483*D2483,2)</f>
        <v>3.1</v>
      </c>
      <c r="H2483" s="85">
        <v>11.57</v>
      </c>
    </row>
    <row r="2484" spans="1:8">
      <c r="A2484" s="54"/>
      <c r="B2484" s="53" t="e">
        <f>B2480</f>
        <v>#REF!</v>
      </c>
      <c r="C2484" s="54" t="s">
        <v>34</v>
      </c>
      <c r="D2484" s="54">
        <v>1</v>
      </c>
      <c r="E2484" s="48">
        <f>(1-'Entrada de Dados'!$B$5)*H2484</f>
        <v>8.0993600000000008</v>
      </c>
      <c r="F2484" s="48">
        <f>ROUND(E2484*D2484,2)</f>
        <v>8.1</v>
      </c>
      <c r="H2484" s="84">
        <v>9.08</v>
      </c>
    </row>
    <row r="2485" spans="1:8">
      <c r="A2485" s="318" t="s">
        <v>69</v>
      </c>
      <c r="B2485" s="308"/>
      <c r="C2485" s="308"/>
      <c r="D2485" s="309"/>
      <c r="E2485" s="48"/>
      <c r="F2485" s="48">
        <f>SUM(F2482:F2483)</f>
        <v>5.5500000000000007</v>
      </c>
      <c r="H2485" s="84"/>
    </row>
    <row r="2486" spans="1:8">
      <c r="A2486" s="304" t="s">
        <v>70</v>
      </c>
      <c r="B2486" s="305"/>
      <c r="C2486" s="305"/>
      <c r="D2486" s="306"/>
      <c r="E2486" s="48"/>
      <c r="F2486" s="48">
        <f>F2484</f>
        <v>8.1</v>
      </c>
      <c r="H2486" s="162">
        <f>H2487/D2484</f>
        <v>1.6500000000000004</v>
      </c>
    </row>
    <row r="2487" spans="1:8">
      <c r="A2487" s="304" t="s">
        <v>71</v>
      </c>
      <c r="B2487" s="305"/>
      <c r="C2487" s="305"/>
      <c r="D2487" s="306"/>
      <c r="E2487" s="48"/>
      <c r="F2487" s="48">
        <f>F2486+F2485</f>
        <v>13.65</v>
      </c>
      <c r="G2487" s="130">
        <v>15.3</v>
      </c>
      <c r="H2487" s="162">
        <f>G2487-F2487</f>
        <v>1.6500000000000004</v>
      </c>
    </row>
    <row r="2490" spans="1:8">
      <c r="A2490" s="50"/>
      <c r="B2490" s="49" t="e">
        <f>#REF!</f>
        <v>#REF!</v>
      </c>
      <c r="C2490" s="50" t="s">
        <v>34</v>
      </c>
      <c r="D2490" s="51"/>
    </row>
    <row r="2491" spans="1:8">
      <c r="A2491" s="45" t="s">
        <v>64</v>
      </c>
      <c r="B2491" s="44" t="s">
        <v>65</v>
      </c>
      <c r="C2491" s="45" t="s">
        <v>35</v>
      </c>
      <c r="D2491" s="45" t="s">
        <v>66</v>
      </c>
      <c r="E2491" s="46" t="s">
        <v>67</v>
      </c>
      <c r="F2491" s="45" t="s">
        <v>68</v>
      </c>
      <c r="H2491" s="82" t="s">
        <v>67</v>
      </c>
    </row>
    <row r="2492" spans="1:8">
      <c r="A2492" s="54">
        <v>88247</v>
      </c>
      <c r="B2492" s="52" t="s">
        <v>390</v>
      </c>
      <c r="C2492" s="54" t="s">
        <v>62</v>
      </c>
      <c r="D2492" s="54">
        <v>0.5</v>
      </c>
      <c r="E2492" s="48">
        <f>(1-'Entrada de Dados'!$B$5)*H2492</f>
        <v>8.1796400000000009</v>
      </c>
      <c r="F2492" s="48">
        <f>ROUND(E2492*D2492,2)</f>
        <v>4.09</v>
      </c>
      <c r="H2492" s="85">
        <v>9.17</v>
      </c>
    </row>
    <row r="2493" spans="1:8">
      <c r="A2493" s="54">
        <v>88264</v>
      </c>
      <c r="B2493" s="52" t="s">
        <v>74</v>
      </c>
      <c r="C2493" s="54" t="s">
        <v>62</v>
      </c>
      <c r="D2493" s="54">
        <v>0.5</v>
      </c>
      <c r="E2493" s="48">
        <f>(1-'Entrada de Dados'!$B$5)*H2493</f>
        <v>10.32044</v>
      </c>
      <c r="F2493" s="48">
        <f>ROUND(E2493*D2493,2)</f>
        <v>5.16</v>
      </c>
      <c r="H2493" s="85">
        <v>11.57</v>
      </c>
    </row>
    <row r="2494" spans="1:8">
      <c r="A2494" s="54"/>
      <c r="B2494" s="53" t="e">
        <f>B2490</f>
        <v>#REF!</v>
      </c>
      <c r="C2494" s="54" t="s">
        <v>34</v>
      </c>
      <c r="D2494" s="54">
        <v>1</v>
      </c>
      <c r="E2494" s="48">
        <f>(1-'Entrada de Dados'!$B$5)*H2494</f>
        <v>19.285040000000002</v>
      </c>
      <c r="F2494" s="48">
        <f>ROUND(E2494*D2494,2)</f>
        <v>19.29</v>
      </c>
      <c r="H2494" s="84">
        <v>21.62</v>
      </c>
    </row>
    <row r="2495" spans="1:8">
      <c r="A2495" s="318" t="s">
        <v>69</v>
      </c>
      <c r="B2495" s="308"/>
      <c r="C2495" s="308"/>
      <c r="D2495" s="309"/>
      <c r="E2495" s="48"/>
      <c r="F2495" s="48">
        <f>SUM(F2492:F2493)</f>
        <v>9.25</v>
      </c>
      <c r="H2495" s="84"/>
    </row>
    <row r="2496" spans="1:8">
      <c r="A2496" s="304" t="s">
        <v>70</v>
      </c>
      <c r="B2496" s="305"/>
      <c r="C2496" s="305"/>
      <c r="D2496" s="306"/>
      <c r="E2496" s="48"/>
      <c r="F2496" s="48">
        <f>F2494</f>
        <v>19.29</v>
      </c>
      <c r="H2496" s="162">
        <f>H2497/D2494</f>
        <v>3.4600000000000009</v>
      </c>
    </row>
    <row r="2497" spans="1:8">
      <c r="A2497" s="304" t="s">
        <v>71</v>
      </c>
      <c r="B2497" s="305"/>
      <c r="C2497" s="305"/>
      <c r="D2497" s="306"/>
      <c r="E2497" s="48"/>
      <c r="F2497" s="48">
        <f>F2496+F2495</f>
        <v>28.54</v>
      </c>
      <c r="G2497" s="130">
        <v>32</v>
      </c>
      <c r="H2497" s="162">
        <f>G2497-F2497</f>
        <v>3.4600000000000009</v>
      </c>
    </row>
    <row r="2500" spans="1:8">
      <c r="A2500" s="50"/>
      <c r="B2500" s="49" t="e">
        <f>#REF!</f>
        <v>#REF!</v>
      </c>
      <c r="C2500" s="50" t="s">
        <v>34</v>
      </c>
      <c r="D2500" s="51"/>
    </row>
    <row r="2501" spans="1:8">
      <c r="A2501" s="45" t="s">
        <v>64</v>
      </c>
      <c r="B2501" s="44" t="s">
        <v>65</v>
      </c>
      <c r="C2501" s="45" t="s">
        <v>35</v>
      </c>
      <c r="D2501" s="45" t="s">
        <v>66</v>
      </c>
      <c r="E2501" s="46" t="s">
        <v>67</v>
      </c>
      <c r="F2501" s="45" t="s">
        <v>68</v>
      </c>
      <c r="H2501" s="82" t="s">
        <v>67</v>
      </c>
    </row>
    <row r="2502" spans="1:8">
      <c r="A2502" s="54">
        <v>88247</v>
      </c>
      <c r="B2502" s="52" t="s">
        <v>390</v>
      </c>
      <c r="C2502" s="54" t="s">
        <v>62</v>
      </c>
      <c r="D2502" s="54">
        <v>1</v>
      </c>
      <c r="E2502" s="48">
        <f>(1-'Entrada de Dados'!$B$5)*H2502</f>
        <v>8.1796400000000009</v>
      </c>
      <c r="F2502" s="48">
        <f>ROUND(E2502*D2502,2)</f>
        <v>8.18</v>
      </c>
      <c r="H2502" s="85">
        <v>9.17</v>
      </c>
    </row>
    <row r="2503" spans="1:8">
      <c r="A2503" s="54">
        <v>88264</v>
      </c>
      <c r="B2503" s="52" t="s">
        <v>74</v>
      </c>
      <c r="C2503" s="54" t="s">
        <v>62</v>
      </c>
      <c r="D2503" s="54">
        <v>1</v>
      </c>
      <c r="E2503" s="48">
        <f>(1-'Entrada de Dados'!$B$5)*H2503</f>
        <v>10.32044</v>
      </c>
      <c r="F2503" s="48">
        <f>ROUND(E2503*D2503,2)</f>
        <v>10.32</v>
      </c>
      <c r="H2503" s="85">
        <v>11.57</v>
      </c>
    </row>
    <row r="2504" spans="1:8">
      <c r="A2504" s="54"/>
      <c r="B2504" s="53" t="e">
        <f>B2500</f>
        <v>#REF!</v>
      </c>
      <c r="C2504" s="54" t="s">
        <v>34</v>
      </c>
      <c r="D2504" s="54">
        <v>1</v>
      </c>
      <c r="E2504" s="48">
        <f>(1-'Entrada de Dados'!$B$5)*H2504</f>
        <v>269.41968000000003</v>
      </c>
      <c r="F2504" s="48">
        <f>ROUND(E2504*D2504,2)</f>
        <v>269.42</v>
      </c>
      <c r="H2504" s="84">
        <v>302.04000000000002</v>
      </c>
    </row>
    <row r="2505" spans="1:8">
      <c r="A2505" s="318" t="s">
        <v>69</v>
      </c>
      <c r="B2505" s="308"/>
      <c r="C2505" s="308"/>
      <c r="D2505" s="309"/>
      <c r="E2505" s="48"/>
      <c r="F2505" s="48">
        <f>SUM(F2502:F2503)</f>
        <v>18.5</v>
      </c>
      <c r="H2505" s="84"/>
    </row>
    <row r="2506" spans="1:8">
      <c r="A2506" s="304" t="s">
        <v>70</v>
      </c>
      <c r="B2506" s="305"/>
      <c r="C2506" s="305"/>
      <c r="D2506" s="306"/>
      <c r="E2506" s="48"/>
      <c r="F2506" s="48">
        <f>F2504</f>
        <v>269.42</v>
      </c>
      <c r="H2506" s="162">
        <f>H2507/D2504</f>
        <v>34.859999999999957</v>
      </c>
    </row>
    <row r="2507" spans="1:8">
      <c r="A2507" s="304" t="s">
        <v>71</v>
      </c>
      <c r="B2507" s="305"/>
      <c r="C2507" s="305"/>
      <c r="D2507" s="306"/>
      <c r="E2507" s="48"/>
      <c r="F2507" s="48">
        <f>F2506+F2505</f>
        <v>287.92</v>
      </c>
      <c r="G2507" s="130">
        <v>322.77999999999997</v>
      </c>
      <c r="H2507" s="162">
        <f>G2507-F2507</f>
        <v>34.859999999999957</v>
      </c>
    </row>
    <row r="2510" spans="1:8">
      <c r="A2510" s="50"/>
      <c r="B2510" s="49" t="e">
        <f>#REF!</f>
        <v>#REF!</v>
      </c>
      <c r="C2510" s="50" t="s">
        <v>34</v>
      </c>
      <c r="D2510" s="51"/>
    </row>
    <row r="2511" spans="1:8">
      <c r="A2511" s="45" t="s">
        <v>64</v>
      </c>
      <c r="B2511" s="44" t="s">
        <v>65</v>
      </c>
      <c r="C2511" s="45" t="s">
        <v>35</v>
      </c>
      <c r="D2511" s="45" t="s">
        <v>66</v>
      </c>
      <c r="E2511" s="46" t="s">
        <v>67</v>
      </c>
      <c r="F2511" s="45" t="s">
        <v>68</v>
      </c>
      <c r="H2511" s="82" t="s">
        <v>67</v>
      </c>
    </row>
    <row r="2512" spans="1:8">
      <c r="A2512" s="54">
        <v>88247</v>
      </c>
      <c r="B2512" s="52" t="s">
        <v>390</v>
      </c>
      <c r="C2512" s="54" t="s">
        <v>62</v>
      </c>
      <c r="D2512" s="54">
        <v>0.2</v>
      </c>
      <c r="E2512" s="48">
        <f>(1-'Entrada de Dados'!$B$5)*H2512</f>
        <v>8.1796400000000009</v>
      </c>
      <c r="F2512" s="48">
        <f>ROUND(E2512*D2512,2)</f>
        <v>1.64</v>
      </c>
      <c r="H2512" s="85">
        <v>9.17</v>
      </c>
    </row>
    <row r="2513" spans="1:8">
      <c r="A2513" s="54">
        <v>88264</v>
      </c>
      <c r="B2513" s="52" t="s">
        <v>74</v>
      </c>
      <c r="C2513" s="54" t="s">
        <v>62</v>
      </c>
      <c r="D2513" s="54">
        <v>0.2</v>
      </c>
      <c r="E2513" s="48">
        <f>(1-'Entrada de Dados'!$B$5)*H2513</f>
        <v>10.32044</v>
      </c>
      <c r="F2513" s="48">
        <f>ROUND(E2513*D2513,2)</f>
        <v>2.06</v>
      </c>
      <c r="H2513" s="85">
        <v>11.57</v>
      </c>
    </row>
    <row r="2514" spans="1:8">
      <c r="A2514" s="54"/>
      <c r="B2514" s="53" t="e">
        <f>B2510</f>
        <v>#REF!</v>
      </c>
      <c r="C2514" s="54" t="s">
        <v>34</v>
      </c>
      <c r="D2514" s="54">
        <v>1</v>
      </c>
      <c r="E2514" s="48">
        <f>(1-'Entrada de Dados'!$B$5)*H2514</f>
        <v>4.5402800000000001</v>
      </c>
      <c r="F2514" s="48">
        <f>ROUND(E2514*D2514,2)</f>
        <v>4.54</v>
      </c>
      <c r="H2514" s="84">
        <v>5.09</v>
      </c>
    </row>
    <row r="2515" spans="1:8">
      <c r="A2515" s="318" t="s">
        <v>69</v>
      </c>
      <c r="B2515" s="308"/>
      <c r="C2515" s="308"/>
      <c r="D2515" s="309"/>
      <c r="E2515" s="48"/>
      <c r="F2515" s="48">
        <f>SUM(F2512:F2513)</f>
        <v>3.7</v>
      </c>
      <c r="H2515" s="84"/>
    </row>
    <row r="2516" spans="1:8">
      <c r="A2516" s="304" t="s">
        <v>70</v>
      </c>
      <c r="B2516" s="305"/>
      <c r="C2516" s="305"/>
      <c r="D2516" s="306"/>
      <c r="E2516" s="48"/>
      <c r="F2516" s="48">
        <f>F2514</f>
        <v>4.54</v>
      </c>
      <c r="H2516" s="162">
        <f>H2517/D2514</f>
        <v>0.99000000000000021</v>
      </c>
    </row>
    <row r="2517" spans="1:8">
      <c r="A2517" s="304" t="s">
        <v>71</v>
      </c>
      <c r="B2517" s="305"/>
      <c r="C2517" s="305"/>
      <c r="D2517" s="306"/>
      <c r="E2517" s="48"/>
      <c r="F2517" s="48">
        <f>F2516+F2515</f>
        <v>8.24</v>
      </c>
      <c r="G2517" s="130">
        <v>9.23</v>
      </c>
      <c r="H2517" s="162">
        <f>G2517-F2517</f>
        <v>0.99000000000000021</v>
      </c>
    </row>
    <row r="2520" spans="1:8">
      <c r="A2520" s="50"/>
      <c r="B2520" s="49" t="e">
        <f>#REF!</f>
        <v>#REF!</v>
      </c>
      <c r="C2520" s="50" t="s">
        <v>34</v>
      </c>
      <c r="D2520" s="51"/>
    </row>
    <row r="2521" spans="1:8">
      <c r="A2521" s="45" t="s">
        <v>64</v>
      </c>
      <c r="B2521" s="44" t="s">
        <v>65</v>
      </c>
      <c r="C2521" s="45" t="s">
        <v>35</v>
      </c>
      <c r="D2521" s="45" t="s">
        <v>66</v>
      </c>
      <c r="E2521" s="46" t="s">
        <v>67</v>
      </c>
      <c r="F2521" s="45" t="s">
        <v>68</v>
      </c>
      <c r="H2521" s="82" t="s">
        <v>67</v>
      </c>
    </row>
    <row r="2522" spans="1:8">
      <c r="A2522" s="54">
        <v>88247</v>
      </c>
      <c r="B2522" s="52" t="s">
        <v>390</v>
      </c>
      <c r="C2522" s="54" t="s">
        <v>62</v>
      </c>
      <c r="D2522" s="54">
        <v>0.1</v>
      </c>
      <c r="E2522" s="48">
        <f>(1-'Entrada de Dados'!$B$5)*H2522</f>
        <v>8.1796400000000009</v>
      </c>
      <c r="F2522" s="48">
        <f>ROUND(E2522*D2522,2)</f>
        <v>0.82</v>
      </c>
      <c r="H2522" s="85">
        <v>9.17</v>
      </c>
    </row>
    <row r="2523" spans="1:8">
      <c r="A2523" s="54">
        <v>88264</v>
      </c>
      <c r="B2523" s="52" t="s">
        <v>74</v>
      </c>
      <c r="C2523" s="54" t="s">
        <v>62</v>
      </c>
      <c r="D2523" s="54">
        <v>0.1</v>
      </c>
      <c r="E2523" s="48">
        <f>(1-'Entrada de Dados'!$B$5)*H2523</f>
        <v>10.32044</v>
      </c>
      <c r="F2523" s="48">
        <f>ROUND(E2523*D2523,2)</f>
        <v>1.03</v>
      </c>
      <c r="H2523" s="85">
        <v>11.57</v>
      </c>
    </row>
    <row r="2524" spans="1:8">
      <c r="A2524" s="54"/>
      <c r="B2524" s="53" t="e">
        <f>B2520</f>
        <v>#REF!</v>
      </c>
      <c r="C2524" s="54" t="s">
        <v>34</v>
      </c>
      <c r="D2524" s="54">
        <v>1</v>
      </c>
      <c r="E2524" s="48">
        <f>(1-'Entrada de Dados'!$B$5)*H2524</f>
        <v>0.45491999999999999</v>
      </c>
      <c r="F2524" s="48">
        <f>ROUND(E2524*D2524,2)</f>
        <v>0.45</v>
      </c>
      <c r="H2524" s="84">
        <v>0.51</v>
      </c>
    </row>
    <row r="2525" spans="1:8">
      <c r="A2525" s="318" t="s">
        <v>69</v>
      </c>
      <c r="B2525" s="308"/>
      <c r="C2525" s="308"/>
      <c r="D2525" s="309"/>
      <c r="E2525" s="48"/>
      <c r="F2525" s="48">
        <f>SUM(F2522:F2523)</f>
        <v>1.85</v>
      </c>
      <c r="H2525" s="84"/>
    </row>
    <row r="2526" spans="1:8">
      <c r="A2526" s="304" t="s">
        <v>70</v>
      </c>
      <c r="B2526" s="305"/>
      <c r="C2526" s="305"/>
      <c r="D2526" s="306"/>
      <c r="E2526" s="48"/>
      <c r="F2526" s="48">
        <f>F2524</f>
        <v>0.45</v>
      </c>
      <c r="H2526" s="162">
        <f>H2527/D2524</f>
        <v>0.28999999999999959</v>
      </c>
    </row>
    <row r="2527" spans="1:8">
      <c r="A2527" s="304" t="s">
        <v>71</v>
      </c>
      <c r="B2527" s="305"/>
      <c r="C2527" s="305"/>
      <c r="D2527" s="306"/>
      <c r="E2527" s="48"/>
      <c r="F2527" s="48">
        <f>F2526+F2525</f>
        <v>2.3000000000000003</v>
      </c>
      <c r="G2527" s="130">
        <v>2.59</v>
      </c>
      <c r="H2527" s="162">
        <f>G2527-F2527</f>
        <v>0.28999999999999959</v>
      </c>
    </row>
    <row r="2530" spans="1:8">
      <c r="A2530" s="50"/>
      <c r="B2530" s="49" t="e">
        <f>#REF!</f>
        <v>#REF!</v>
      </c>
      <c r="C2530" s="50" t="s">
        <v>34</v>
      </c>
      <c r="D2530" s="51"/>
    </row>
    <row r="2531" spans="1:8">
      <c r="A2531" s="45" t="s">
        <v>64</v>
      </c>
      <c r="B2531" s="44" t="s">
        <v>65</v>
      </c>
      <c r="C2531" s="45" t="s">
        <v>35</v>
      </c>
      <c r="D2531" s="45" t="s">
        <v>66</v>
      </c>
      <c r="E2531" s="46" t="s">
        <v>67</v>
      </c>
      <c r="F2531" s="45" t="s">
        <v>68</v>
      </c>
      <c r="H2531" s="82" t="s">
        <v>67</v>
      </c>
    </row>
    <row r="2532" spans="1:8">
      <c r="A2532" s="54">
        <v>88247</v>
      </c>
      <c r="B2532" s="52" t="s">
        <v>390</v>
      </c>
      <c r="C2532" s="54" t="s">
        <v>62</v>
      </c>
      <c r="D2532" s="54">
        <v>2</v>
      </c>
      <c r="E2532" s="48">
        <f>(1-'Entrada de Dados'!$B$5)*H2532</f>
        <v>8.1796400000000009</v>
      </c>
      <c r="F2532" s="48">
        <f>ROUND(E2532*D2532,2)</f>
        <v>16.36</v>
      </c>
      <c r="H2532" s="85">
        <v>9.17</v>
      </c>
    </row>
    <row r="2533" spans="1:8">
      <c r="A2533" s="54">
        <v>88264</v>
      </c>
      <c r="B2533" s="52" t="s">
        <v>74</v>
      </c>
      <c r="C2533" s="54" t="s">
        <v>62</v>
      </c>
      <c r="D2533" s="54">
        <v>2</v>
      </c>
      <c r="E2533" s="48">
        <f>(1-'Entrada de Dados'!$B$5)*H2533</f>
        <v>10.32044</v>
      </c>
      <c r="F2533" s="48">
        <f>ROUND(E2533*D2533,2)</f>
        <v>20.64</v>
      </c>
      <c r="H2533" s="85">
        <v>11.57</v>
      </c>
    </row>
    <row r="2534" spans="1:8">
      <c r="A2534" s="54"/>
      <c r="B2534" s="53" t="e">
        <f>B2530</f>
        <v>#REF!</v>
      </c>
      <c r="C2534" s="54" t="s">
        <v>34</v>
      </c>
      <c r="D2534" s="54">
        <v>1</v>
      </c>
      <c r="E2534" s="48">
        <f>(1-'Entrada de Dados'!$B$5)*H2534</f>
        <v>424.89527999999996</v>
      </c>
      <c r="F2534" s="48">
        <f>ROUND(E2534*D2534,2)</f>
        <v>424.9</v>
      </c>
      <c r="H2534" s="84">
        <v>476.34</v>
      </c>
    </row>
    <row r="2535" spans="1:8">
      <c r="A2535" s="318" t="s">
        <v>69</v>
      </c>
      <c r="B2535" s="308"/>
      <c r="C2535" s="308"/>
      <c r="D2535" s="309"/>
      <c r="E2535" s="48"/>
      <c r="F2535" s="48">
        <f>SUM(F2532:F2533)</f>
        <v>37</v>
      </c>
      <c r="H2535" s="84"/>
    </row>
    <row r="2536" spans="1:8">
      <c r="A2536" s="304" t="s">
        <v>70</v>
      </c>
      <c r="B2536" s="305"/>
      <c r="C2536" s="305"/>
      <c r="D2536" s="306"/>
      <c r="E2536" s="48"/>
      <c r="F2536" s="48">
        <f>F2534</f>
        <v>424.9</v>
      </c>
      <c r="H2536" s="162">
        <f>H2537/D2534</f>
        <v>55.920000000000073</v>
      </c>
    </row>
    <row r="2537" spans="1:8">
      <c r="A2537" s="304" t="s">
        <v>71</v>
      </c>
      <c r="B2537" s="305"/>
      <c r="C2537" s="305"/>
      <c r="D2537" s="306"/>
      <c r="E2537" s="48"/>
      <c r="F2537" s="48">
        <f>F2536+F2535</f>
        <v>461.9</v>
      </c>
      <c r="G2537" s="130">
        <v>517.82000000000005</v>
      </c>
      <c r="H2537" s="162">
        <f>G2537-F2537</f>
        <v>55.920000000000073</v>
      </c>
    </row>
    <row r="2538" spans="1:8">
      <c r="A2538" s="148"/>
      <c r="B2538" s="76"/>
      <c r="C2538" s="148"/>
      <c r="D2538" s="148"/>
      <c r="E2538" s="77"/>
      <c r="F2538" s="77"/>
      <c r="G2538" s="143"/>
      <c r="H2538" s="87"/>
    </row>
    <row r="2539" spans="1:8">
      <c r="A2539" s="148"/>
      <c r="B2539" s="76"/>
      <c r="C2539" s="148"/>
      <c r="D2539" s="148"/>
      <c r="E2539" s="77"/>
      <c r="F2539" s="77"/>
      <c r="G2539" s="143"/>
      <c r="H2539" s="87"/>
    </row>
    <row r="2540" spans="1:8">
      <c r="A2540" s="50"/>
      <c r="B2540" s="49" t="e">
        <f>#REF!</f>
        <v>#REF!</v>
      </c>
      <c r="C2540" s="50" t="s">
        <v>34</v>
      </c>
      <c r="D2540" s="51"/>
    </row>
    <row r="2541" spans="1:8">
      <c r="A2541" s="45" t="s">
        <v>64</v>
      </c>
      <c r="B2541" s="44" t="s">
        <v>65</v>
      </c>
      <c r="C2541" s="45" t="s">
        <v>35</v>
      </c>
      <c r="D2541" s="45" t="s">
        <v>66</v>
      </c>
      <c r="E2541" s="46" t="s">
        <v>67</v>
      </c>
      <c r="F2541" s="45" t="s">
        <v>68</v>
      </c>
      <c r="H2541" s="82" t="s">
        <v>67</v>
      </c>
    </row>
    <row r="2542" spans="1:8">
      <c r="A2542" s="54">
        <v>88247</v>
      </c>
      <c r="B2542" s="52" t="s">
        <v>390</v>
      </c>
      <c r="C2542" s="54" t="s">
        <v>62</v>
      </c>
      <c r="D2542" s="54">
        <v>0.1</v>
      </c>
      <c r="E2542" s="48">
        <f>(1-'Entrada de Dados'!$B$5)*H2542</f>
        <v>8.1796400000000009</v>
      </c>
      <c r="F2542" s="48">
        <f>ROUND(E2542*D2542,2)</f>
        <v>0.82</v>
      </c>
      <c r="H2542" s="85">
        <v>9.17</v>
      </c>
    </row>
    <row r="2543" spans="1:8">
      <c r="A2543" s="54">
        <v>88264</v>
      </c>
      <c r="B2543" s="52" t="s">
        <v>74</v>
      </c>
      <c r="C2543" s="54" t="s">
        <v>62</v>
      </c>
      <c r="D2543" s="54">
        <v>0.1</v>
      </c>
      <c r="E2543" s="48">
        <f>(1-'Entrada de Dados'!$B$5)*H2543</f>
        <v>10.32044</v>
      </c>
      <c r="F2543" s="48">
        <f>ROUND(E2543*D2543,2)</f>
        <v>1.03</v>
      </c>
      <c r="H2543" s="85">
        <v>11.57</v>
      </c>
    </row>
    <row r="2544" spans="1:8">
      <c r="A2544" s="54"/>
      <c r="B2544" s="53" t="e">
        <f>B2540</f>
        <v>#REF!</v>
      </c>
      <c r="C2544" s="54" t="s">
        <v>34</v>
      </c>
      <c r="D2544" s="54">
        <v>1</v>
      </c>
      <c r="E2544" s="48">
        <f>(1-'Entrada de Dados'!$B$5)*H2544</f>
        <v>60.58464</v>
      </c>
      <c r="F2544" s="48">
        <f>ROUND(E2544*D2544,2)</f>
        <v>60.58</v>
      </c>
      <c r="H2544" s="84">
        <v>67.92</v>
      </c>
    </row>
    <row r="2545" spans="1:8">
      <c r="A2545" s="318" t="s">
        <v>69</v>
      </c>
      <c r="B2545" s="308"/>
      <c r="C2545" s="308"/>
      <c r="D2545" s="309"/>
      <c r="E2545" s="48"/>
      <c r="F2545" s="48">
        <f>SUM(F2542:F2543)</f>
        <v>1.85</v>
      </c>
      <c r="H2545" s="84"/>
    </row>
    <row r="2546" spans="1:8">
      <c r="A2546" s="304" t="s">
        <v>70</v>
      </c>
      <c r="B2546" s="305"/>
      <c r="C2546" s="305"/>
      <c r="D2546" s="306"/>
      <c r="E2546" s="48"/>
      <c r="F2546" s="48">
        <f>F2544</f>
        <v>60.58</v>
      </c>
      <c r="H2546" s="162">
        <f>H2547/D2544</f>
        <v>7.57</v>
      </c>
    </row>
    <row r="2547" spans="1:8">
      <c r="A2547" s="304" t="s">
        <v>71</v>
      </c>
      <c r="B2547" s="305"/>
      <c r="C2547" s="305"/>
      <c r="D2547" s="306"/>
      <c r="E2547" s="48"/>
      <c r="F2547" s="48">
        <f>F2546+F2545</f>
        <v>62.43</v>
      </c>
      <c r="G2547" s="130">
        <v>70</v>
      </c>
      <c r="H2547" s="162">
        <f>G2547-F2547</f>
        <v>7.57</v>
      </c>
    </row>
    <row r="2550" spans="1:8">
      <c r="A2550" s="50"/>
      <c r="B2550" s="49" t="e">
        <f>#REF!</f>
        <v>#REF!</v>
      </c>
      <c r="C2550" s="50" t="s">
        <v>34</v>
      </c>
      <c r="D2550" s="51"/>
    </row>
    <row r="2551" spans="1:8">
      <c r="A2551" s="45" t="s">
        <v>64</v>
      </c>
      <c r="B2551" s="44" t="s">
        <v>65</v>
      </c>
      <c r="C2551" s="45" t="s">
        <v>35</v>
      </c>
      <c r="D2551" s="45" t="s">
        <v>66</v>
      </c>
      <c r="E2551" s="46" t="s">
        <v>67</v>
      </c>
      <c r="F2551" s="45" t="s">
        <v>68</v>
      </c>
      <c r="H2551" s="82" t="s">
        <v>67</v>
      </c>
    </row>
    <row r="2552" spans="1:8">
      <c r="A2552" s="54">
        <v>88247</v>
      </c>
      <c r="B2552" s="52" t="s">
        <v>390</v>
      </c>
      <c r="C2552" s="54" t="s">
        <v>62</v>
      </c>
      <c r="D2552" s="54">
        <v>1.5</v>
      </c>
      <c r="E2552" s="48">
        <f>(1-'Entrada de Dados'!$B$5)*H2552</f>
        <v>8.1796400000000009</v>
      </c>
      <c r="F2552" s="48">
        <f>ROUND(E2552*D2552,2)</f>
        <v>12.27</v>
      </c>
      <c r="H2552" s="85">
        <v>9.17</v>
      </c>
    </row>
    <row r="2553" spans="1:8">
      <c r="A2553" s="54">
        <v>88264</v>
      </c>
      <c r="B2553" s="52" t="s">
        <v>74</v>
      </c>
      <c r="C2553" s="54" t="s">
        <v>62</v>
      </c>
      <c r="D2553" s="54">
        <v>1.5</v>
      </c>
      <c r="E2553" s="48">
        <f>(1-'Entrada de Dados'!$B$5)*H2553</f>
        <v>10.32044</v>
      </c>
      <c r="F2553" s="48">
        <f>ROUND(E2553*D2553,2)</f>
        <v>15.48</v>
      </c>
      <c r="H2553" s="85">
        <v>11.57</v>
      </c>
    </row>
    <row r="2554" spans="1:8">
      <c r="A2554" s="54"/>
      <c r="B2554" s="53" t="e">
        <f>B2550</f>
        <v>#REF!</v>
      </c>
      <c r="C2554" s="54" t="s">
        <v>34</v>
      </c>
      <c r="D2554" s="54">
        <v>1</v>
      </c>
      <c r="E2554" s="48">
        <f>(1-'Entrada de Dados'!$B$5)*H2554</f>
        <v>282.78183999999999</v>
      </c>
      <c r="F2554" s="48">
        <f>ROUND(E2554*D2554,2)</f>
        <v>282.77999999999997</v>
      </c>
      <c r="H2554" s="84">
        <v>317.02</v>
      </c>
    </row>
    <row r="2555" spans="1:8">
      <c r="A2555" s="318" t="s">
        <v>69</v>
      </c>
      <c r="B2555" s="308"/>
      <c r="C2555" s="308"/>
      <c r="D2555" s="309"/>
      <c r="E2555" s="48"/>
      <c r="F2555" s="48">
        <f>SUM(F2552:F2553)</f>
        <v>27.75</v>
      </c>
      <c r="H2555" s="84"/>
    </row>
    <row r="2556" spans="1:8">
      <c r="A2556" s="304" t="s">
        <v>70</v>
      </c>
      <c r="B2556" s="305"/>
      <c r="C2556" s="305"/>
      <c r="D2556" s="306"/>
      <c r="E2556" s="48"/>
      <c r="F2556" s="48">
        <f>F2554</f>
        <v>282.77999999999997</v>
      </c>
      <c r="H2556" s="162">
        <f>H2557/D2554</f>
        <v>37.610000000000014</v>
      </c>
    </row>
    <row r="2557" spans="1:8">
      <c r="A2557" s="304" t="s">
        <v>71</v>
      </c>
      <c r="B2557" s="305"/>
      <c r="C2557" s="305"/>
      <c r="D2557" s="306"/>
      <c r="E2557" s="48"/>
      <c r="F2557" s="48">
        <f>F2556+F2555</f>
        <v>310.52999999999997</v>
      </c>
      <c r="G2557" s="130">
        <v>348.14</v>
      </c>
      <c r="H2557" s="162">
        <f>G2557-F2557</f>
        <v>37.610000000000014</v>
      </c>
    </row>
    <row r="2560" spans="1:8" ht="38.25">
      <c r="A2560" s="50" t="s">
        <v>702</v>
      </c>
      <c r="B2560" s="49" t="s">
        <v>703</v>
      </c>
      <c r="C2560" s="50" t="s">
        <v>34</v>
      </c>
      <c r="D2560" s="51"/>
    </row>
    <row r="2561" spans="1:8">
      <c r="A2561" s="45" t="s">
        <v>64</v>
      </c>
      <c r="B2561" s="44" t="s">
        <v>65</v>
      </c>
      <c r="C2561" s="45" t="s">
        <v>35</v>
      </c>
      <c r="D2561" s="45" t="s">
        <v>66</v>
      </c>
      <c r="E2561" s="46" t="s">
        <v>67</v>
      </c>
      <c r="F2561" s="45" t="s">
        <v>68</v>
      </c>
      <c r="H2561" s="82" t="s">
        <v>67</v>
      </c>
    </row>
    <row r="2562" spans="1:8">
      <c r="A2562" s="54">
        <v>88247</v>
      </c>
      <c r="B2562" s="52" t="s">
        <v>390</v>
      </c>
      <c r="C2562" s="54" t="s">
        <v>62</v>
      </c>
      <c r="D2562" s="54" t="s">
        <v>415</v>
      </c>
      <c r="E2562" s="48">
        <f>(1-'Entrada de Dados'!$B$5)*H2562</f>
        <v>8.1796400000000009</v>
      </c>
      <c r="F2562" s="48">
        <f>ROUND(E2562*D2562,2)</f>
        <v>1.27</v>
      </c>
      <c r="H2562" s="85">
        <v>9.17</v>
      </c>
    </row>
    <row r="2563" spans="1:8">
      <c r="A2563" s="54">
        <v>88264</v>
      </c>
      <c r="B2563" s="52" t="s">
        <v>74</v>
      </c>
      <c r="C2563" s="54" t="s">
        <v>62</v>
      </c>
      <c r="D2563" s="54" t="s">
        <v>415</v>
      </c>
      <c r="E2563" s="48">
        <f>(1-'Entrada de Dados'!$B$5)*H2563</f>
        <v>10.32044</v>
      </c>
      <c r="F2563" s="48">
        <f>ROUND(E2563*D2563,2)</f>
        <v>1.6</v>
      </c>
      <c r="H2563" s="85">
        <v>11.57</v>
      </c>
    </row>
    <row r="2564" spans="1:8">
      <c r="A2564" s="54">
        <v>11918</v>
      </c>
      <c r="B2564" s="52" t="s">
        <v>416</v>
      </c>
      <c r="C2564" s="54" t="s">
        <v>34</v>
      </c>
      <c r="D2564" s="54">
        <v>1</v>
      </c>
      <c r="E2564" s="48">
        <f>(1-'Entrada de Dados'!$B$5)*H2564</f>
        <v>4.8524800000000008</v>
      </c>
      <c r="F2564" s="48">
        <f>ROUND(E2564*D2564,2)</f>
        <v>4.8499999999999996</v>
      </c>
      <c r="H2564" s="84">
        <v>5.44</v>
      </c>
    </row>
    <row r="2565" spans="1:8">
      <c r="A2565" s="318" t="s">
        <v>69</v>
      </c>
      <c r="B2565" s="308"/>
      <c r="C2565" s="308"/>
      <c r="D2565" s="309"/>
      <c r="E2565" s="48"/>
      <c r="F2565" s="48">
        <f>SUM(F2562:F2563)</f>
        <v>2.87</v>
      </c>
      <c r="H2565" s="84"/>
    </row>
    <row r="2566" spans="1:8">
      <c r="A2566" s="304" t="s">
        <v>70</v>
      </c>
      <c r="B2566" s="305"/>
      <c r="C2566" s="305"/>
      <c r="D2566" s="306"/>
      <c r="E2566" s="48"/>
      <c r="F2566" s="48">
        <f>F2564</f>
        <v>4.8499999999999996</v>
      </c>
      <c r="H2566" s="162">
        <f>H2567/D2564</f>
        <v>0.9300000000000006</v>
      </c>
    </row>
    <row r="2567" spans="1:8">
      <c r="A2567" s="304" t="s">
        <v>71</v>
      </c>
      <c r="B2567" s="305"/>
      <c r="C2567" s="305"/>
      <c r="D2567" s="306"/>
      <c r="E2567" s="48"/>
      <c r="F2567" s="48">
        <f>F2566+F2565</f>
        <v>7.72</v>
      </c>
      <c r="G2567" s="138">
        <v>8.65</v>
      </c>
      <c r="H2567" s="162">
        <f>G2567-F2567</f>
        <v>0.9300000000000006</v>
      </c>
    </row>
    <row r="2570" spans="1:8">
      <c r="A2570" s="151">
        <v>79489</v>
      </c>
      <c r="B2570" s="71" t="s">
        <v>389</v>
      </c>
      <c r="C2570" s="151" t="s">
        <v>80</v>
      </c>
      <c r="D2570" s="51"/>
    </row>
    <row r="2571" spans="1:8">
      <c r="A2571" s="45" t="s">
        <v>64</v>
      </c>
      <c r="B2571" s="72" t="s">
        <v>65</v>
      </c>
      <c r="C2571" s="45" t="s">
        <v>35</v>
      </c>
      <c r="D2571" s="45" t="s">
        <v>66</v>
      </c>
      <c r="E2571" s="45" t="s">
        <v>67</v>
      </c>
      <c r="F2571" s="45" t="s">
        <v>68</v>
      </c>
    </row>
    <row r="2572" spans="1:8">
      <c r="A2572" s="54">
        <v>88316</v>
      </c>
      <c r="B2572" s="52" t="s">
        <v>61</v>
      </c>
      <c r="C2572" s="54" t="s">
        <v>62</v>
      </c>
      <c r="D2572" s="54">
        <v>0.44879999999999998</v>
      </c>
      <c r="E2572" s="48">
        <f>(1-'Entrada de Dados'!$B$5)*H2572</f>
        <v>8.1796400000000009</v>
      </c>
      <c r="F2572" s="48">
        <f>ROUND(E2572*D2572,2)</f>
        <v>3.67</v>
      </c>
      <c r="H2572" s="85">
        <v>9.17</v>
      </c>
    </row>
    <row r="2573" spans="1:8">
      <c r="A2573" s="307" t="s">
        <v>69</v>
      </c>
      <c r="B2573" s="308"/>
      <c r="C2573" s="308"/>
      <c r="D2573" s="309"/>
      <c r="E2573" s="58"/>
      <c r="F2573" s="48">
        <f>SUM(F2571:F2572)</f>
        <v>3.67</v>
      </c>
    </row>
    <row r="2574" spans="1:8">
      <c r="A2574" s="304" t="s">
        <v>70</v>
      </c>
      <c r="B2574" s="305"/>
      <c r="C2574" s="305"/>
      <c r="D2574" s="306"/>
      <c r="E2574" s="58"/>
      <c r="F2574" s="48">
        <f>F2570</f>
        <v>0</v>
      </c>
    </row>
    <row r="2575" spans="1:8">
      <c r="A2575" s="304" t="s">
        <v>71</v>
      </c>
      <c r="B2575" s="305"/>
      <c r="C2575" s="305"/>
      <c r="D2575" s="306"/>
      <c r="E2575" s="58"/>
      <c r="F2575" s="48">
        <f>F2574+F2573</f>
        <v>3.67</v>
      </c>
      <c r="G2575" s="130">
        <v>4.12</v>
      </c>
    </row>
    <row r="2578" spans="1:8">
      <c r="A2578" s="151" t="s">
        <v>406</v>
      </c>
      <c r="B2578" s="71" t="s">
        <v>407</v>
      </c>
      <c r="C2578" s="151" t="s">
        <v>80</v>
      </c>
      <c r="D2578" s="51"/>
    </row>
    <row r="2579" spans="1:8">
      <c r="A2579" s="45" t="s">
        <v>64</v>
      </c>
      <c r="B2579" s="72" t="s">
        <v>65</v>
      </c>
      <c r="C2579" s="45" t="s">
        <v>35</v>
      </c>
      <c r="D2579" s="45" t="s">
        <v>66</v>
      </c>
      <c r="E2579" s="45" t="s">
        <v>67</v>
      </c>
      <c r="F2579" s="45" t="s">
        <v>68</v>
      </c>
    </row>
    <row r="2580" spans="1:8">
      <c r="A2580" s="54">
        <v>88316</v>
      </c>
      <c r="B2580" s="52" t="s">
        <v>61</v>
      </c>
      <c r="C2580" s="54" t="s">
        <v>62</v>
      </c>
      <c r="D2580" s="54">
        <v>2.0009999999999999</v>
      </c>
      <c r="E2580" s="48">
        <f>(1-'Entrada de Dados'!$B$5)*H2580</f>
        <v>8.1796400000000009</v>
      </c>
      <c r="F2580" s="48">
        <f>ROUND(E2580*D2580,2)</f>
        <v>16.37</v>
      </c>
      <c r="H2580" s="85">
        <v>9.17</v>
      </c>
    </row>
    <row r="2581" spans="1:8">
      <c r="A2581" s="307" t="s">
        <v>69</v>
      </c>
      <c r="B2581" s="308"/>
      <c r="C2581" s="308"/>
      <c r="D2581" s="309"/>
      <c r="E2581" s="58"/>
      <c r="F2581" s="48">
        <f>SUM(F2579:F2580)</f>
        <v>16.37</v>
      </c>
    </row>
    <row r="2582" spans="1:8">
      <c r="A2582" s="304" t="s">
        <v>70</v>
      </c>
      <c r="B2582" s="305"/>
      <c r="C2582" s="305"/>
      <c r="D2582" s="306"/>
      <c r="E2582" s="58"/>
      <c r="F2582" s="48">
        <f>F2578</f>
        <v>0</v>
      </c>
    </row>
    <row r="2583" spans="1:8">
      <c r="A2583" s="304" t="s">
        <v>71</v>
      </c>
      <c r="B2583" s="305"/>
      <c r="C2583" s="305"/>
      <c r="D2583" s="306"/>
      <c r="E2583" s="58"/>
      <c r="F2583" s="48">
        <f>F2582+F2581</f>
        <v>16.37</v>
      </c>
      <c r="G2583" s="134">
        <v>18.350000000000001</v>
      </c>
    </row>
    <row r="2586" spans="1:8" ht="38.25">
      <c r="A2586" s="50" t="s">
        <v>704</v>
      </c>
      <c r="B2586" s="49" t="s">
        <v>705</v>
      </c>
      <c r="C2586" s="50" t="s">
        <v>34</v>
      </c>
      <c r="D2586" s="51"/>
    </row>
    <row r="2587" spans="1:8">
      <c r="A2587" s="45" t="s">
        <v>64</v>
      </c>
      <c r="B2587" s="72" t="s">
        <v>65</v>
      </c>
      <c r="C2587" s="45" t="s">
        <v>35</v>
      </c>
      <c r="D2587" s="45" t="s">
        <v>66</v>
      </c>
      <c r="E2587" s="45" t="s">
        <v>67</v>
      </c>
      <c r="F2587" s="45" t="s">
        <v>68</v>
      </c>
    </row>
    <row r="2588" spans="1:8">
      <c r="A2588" s="54">
        <v>88247</v>
      </c>
      <c r="B2588" s="52" t="s">
        <v>390</v>
      </c>
      <c r="C2588" s="54" t="s">
        <v>62</v>
      </c>
      <c r="D2588" s="54" t="s">
        <v>265</v>
      </c>
      <c r="E2588" s="48">
        <f>(1-'Entrada de Dados'!$B$5)*H2588</f>
        <v>8.1796400000000009</v>
      </c>
      <c r="F2588" s="48">
        <f>ROUND(E2588*D2588,2)</f>
        <v>3.68</v>
      </c>
      <c r="H2588" s="85">
        <v>9.17</v>
      </c>
    </row>
    <row r="2589" spans="1:8">
      <c r="A2589" s="54">
        <v>88264</v>
      </c>
      <c r="B2589" s="52" t="s">
        <v>74</v>
      </c>
      <c r="C2589" s="54" t="s">
        <v>62</v>
      </c>
      <c r="D2589" s="54" t="s">
        <v>265</v>
      </c>
      <c r="E2589" s="48">
        <f>(1-'Entrada de Dados'!$B$5)*H2589</f>
        <v>10.32044</v>
      </c>
      <c r="F2589" s="48">
        <f>ROUND(E2589*D2589,2)</f>
        <v>4.6399999999999997</v>
      </c>
      <c r="H2589" s="85">
        <v>11.57</v>
      </c>
    </row>
    <row r="2590" spans="1:8">
      <c r="A2590" s="54">
        <v>2681</v>
      </c>
      <c r="B2590" s="52" t="s">
        <v>417</v>
      </c>
      <c r="C2590" s="54" t="s">
        <v>34</v>
      </c>
      <c r="D2590" s="54" t="s">
        <v>199</v>
      </c>
      <c r="E2590" s="48">
        <f>(1-'Entrada de Dados'!$B$5)*H2590</f>
        <v>5.9228800000000001</v>
      </c>
      <c r="F2590" s="48">
        <f>ROUND(E2590*D2590,2)</f>
        <v>6.52</v>
      </c>
      <c r="H2590" s="84">
        <v>6.64</v>
      </c>
    </row>
    <row r="2591" spans="1:8">
      <c r="A2591" s="307" t="s">
        <v>69</v>
      </c>
      <c r="B2591" s="308"/>
      <c r="C2591" s="308"/>
      <c r="D2591" s="309"/>
      <c r="E2591" s="48"/>
      <c r="F2591" s="48">
        <f>SUM(F2588:F2589)</f>
        <v>8.32</v>
      </c>
      <c r="H2591" s="84"/>
    </row>
    <row r="2592" spans="1:8">
      <c r="A2592" s="304" t="s">
        <v>70</v>
      </c>
      <c r="B2592" s="305"/>
      <c r="C2592" s="305"/>
      <c r="D2592" s="306"/>
      <c r="E2592" s="48"/>
      <c r="F2592" s="48">
        <f>F2590</f>
        <v>6.52</v>
      </c>
      <c r="H2592" s="162">
        <f>H2593/D2590</f>
        <v>1.6363636363636369</v>
      </c>
    </row>
    <row r="2593" spans="1:8">
      <c r="A2593" s="304" t="s">
        <v>71</v>
      </c>
      <c r="B2593" s="305"/>
      <c r="C2593" s="305"/>
      <c r="D2593" s="306"/>
      <c r="E2593" s="48"/>
      <c r="F2593" s="48">
        <f>F2592+F2591</f>
        <v>14.84</v>
      </c>
      <c r="G2593" s="134">
        <v>16.64</v>
      </c>
      <c r="H2593" s="162">
        <f>G2593-F2593</f>
        <v>1.8000000000000007</v>
      </c>
    </row>
    <row r="2595" spans="1:8" ht="13.5" thickBot="1"/>
    <row r="2596" spans="1:8">
      <c r="A2596" s="310" t="s">
        <v>55</v>
      </c>
      <c r="B2596" s="312" t="e">
        <f>#REF!</f>
        <v>#REF!</v>
      </c>
      <c r="C2596" s="313"/>
      <c r="D2596" s="313"/>
      <c r="E2596" s="313"/>
      <c r="F2596" s="314"/>
    </row>
    <row r="2597" spans="1:8" ht="13.5" thickBot="1">
      <c r="A2597" s="311"/>
      <c r="B2597" s="315"/>
      <c r="C2597" s="316"/>
      <c r="D2597" s="316"/>
      <c r="E2597" s="316"/>
      <c r="F2597" s="317"/>
    </row>
    <row r="2600" spans="1:8">
      <c r="A2600" s="50"/>
      <c r="B2600" s="49" t="e">
        <f>#REF!</f>
        <v>#REF!</v>
      </c>
      <c r="C2600" s="50" t="s">
        <v>34</v>
      </c>
      <c r="D2600" s="51"/>
    </row>
    <row r="2601" spans="1:8">
      <c r="A2601" s="45" t="s">
        <v>64</v>
      </c>
      <c r="B2601" s="72" t="s">
        <v>65</v>
      </c>
      <c r="C2601" s="45" t="s">
        <v>35</v>
      </c>
      <c r="D2601" s="45" t="s">
        <v>66</v>
      </c>
      <c r="E2601" s="45" t="s">
        <v>67</v>
      </c>
      <c r="F2601" s="45" t="s">
        <v>68</v>
      </c>
    </row>
    <row r="2602" spans="1:8">
      <c r="A2602" s="54">
        <v>88264</v>
      </c>
      <c r="B2602" s="157" t="s">
        <v>74</v>
      </c>
      <c r="C2602" s="159" t="s">
        <v>62</v>
      </c>
      <c r="D2602" s="159">
        <v>3</v>
      </c>
      <c r="E2602" s="48">
        <f>(1-'Entrada de Dados'!$B$5)*H2602</f>
        <v>10.32044</v>
      </c>
      <c r="F2602" s="48">
        <f t="shared" ref="F2602:F2607" si="35">ROUND(E2602*D2602,2)</f>
        <v>30.96</v>
      </c>
      <c r="H2602" s="85">
        <v>11.57</v>
      </c>
    </row>
    <row r="2603" spans="1:8">
      <c r="A2603" s="55">
        <v>88243</v>
      </c>
      <c r="B2603" s="47" t="s">
        <v>264</v>
      </c>
      <c r="C2603" s="161" t="s">
        <v>62</v>
      </c>
      <c r="D2603" s="161">
        <v>6</v>
      </c>
      <c r="E2603" s="48">
        <f>(1-'Entrada de Dados'!$B$5)*H2603</f>
        <v>8.2420799999999996</v>
      </c>
      <c r="F2603" s="48">
        <f t="shared" si="35"/>
        <v>49.45</v>
      </c>
      <c r="H2603" s="85">
        <v>9.24</v>
      </c>
    </row>
    <row r="2604" spans="1:8">
      <c r="A2604" s="55">
        <v>88316</v>
      </c>
      <c r="B2604" s="47" t="s">
        <v>61</v>
      </c>
      <c r="C2604" s="161" t="s">
        <v>62</v>
      </c>
      <c r="D2604" s="161">
        <v>3</v>
      </c>
      <c r="E2604" s="48">
        <f>(1-'Entrada de Dados'!$B$5)*H2604</f>
        <v>8.1796400000000009</v>
      </c>
      <c r="F2604" s="48">
        <f t="shared" si="35"/>
        <v>24.54</v>
      </c>
      <c r="H2604" s="85">
        <v>9.17</v>
      </c>
    </row>
    <row r="2605" spans="1:8">
      <c r="A2605" s="160" t="s">
        <v>418</v>
      </c>
      <c r="B2605" s="47" t="s">
        <v>419</v>
      </c>
      <c r="C2605" s="161" t="s">
        <v>34</v>
      </c>
      <c r="D2605" s="178">
        <v>8.2490504612045559</v>
      </c>
      <c r="E2605" s="175">
        <f>(1-'Entrada de Dados'!$B$5)*H2605</f>
        <v>16.43956</v>
      </c>
      <c r="F2605" s="175">
        <f t="shared" si="35"/>
        <v>135.61000000000001</v>
      </c>
      <c r="H2605" s="85">
        <v>18.43</v>
      </c>
    </row>
    <row r="2606" spans="1:8">
      <c r="A2606" s="160" t="s">
        <v>418</v>
      </c>
      <c r="B2606" s="161" t="s">
        <v>1180</v>
      </c>
      <c r="C2606" s="161" t="s">
        <v>34</v>
      </c>
      <c r="D2606" s="161">
        <v>7</v>
      </c>
      <c r="E2606" s="175">
        <f>(1-'Entrada de Dados'!$B$5)*H2606</f>
        <v>19.534800000000001</v>
      </c>
      <c r="F2606" s="175">
        <f t="shared" si="35"/>
        <v>136.74</v>
      </c>
      <c r="H2606" s="85">
        <v>21.9</v>
      </c>
    </row>
    <row r="2607" spans="1:8">
      <c r="A2607" s="161">
        <v>72339</v>
      </c>
      <c r="B2607" s="47" t="s">
        <v>1179</v>
      </c>
      <c r="C2607" s="161" t="s">
        <v>35</v>
      </c>
      <c r="D2607" s="161">
        <v>1</v>
      </c>
      <c r="E2607" s="48">
        <f>(1-'Entrada de Dados'!$B$5)*H2607</f>
        <v>24.092920000000003</v>
      </c>
      <c r="F2607" s="48">
        <f t="shared" si="35"/>
        <v>24.09</v>
      </c>
      <c r="H2607" s="85">
        <v>27.01</v>
      </c>
    </row>
    <row r="2608" spans="1:8">
      <c r="A2608" s="318" t="s">
        <v>69</v>
      </c>
      <c r="B2608" s="319"/>
      <c r="C2608" s="319"/>
      <c r="D2608" s="320"/>
      <c r="E2608" s="176"/>
      <c r="F2608" s="177">
        <f>SUM(F2602:F2604)</f>
        <v>104.94999999999999</v>
      </c>
    </row>
    <row r="2609" spans="1:8">
      <c r="A2609" s="304" t="s">
        <v>70</v>
      </c>
      <c r="B2609" s="305"/>
      <c r="C2609" s="305"/>
      <c r="D2609" s="306"/>
      <c r="E2609" s="58"/>
      <c r="F2609" s="48">
        <f>SUM(F2605:F2607)</f>
        <v>296.44</v>
      </c>
      <c r="H2609" s="145">
        <f>H2610/H2605</f>
        <v>2.6375474769397731</v>
      </c>
    </row>
    <row r="2610" spans="1:8">
      <c r="A2610" s="304" t="s">
        <v>71</v>
      </c>
      <c r="B2610" s="305"/>
      <c r="C2610" s="305"/>
      <c r="D2610" s="306"/>
      <c r="E2610" s="58"/>
      <c r="F2610" s="48">
        <f>F2609+F2608</f>
        <v>401.39</v>
      </c>
      <c r="G2610" s="134">
        <v>450</v>
      </c>
      <c r="H2610" s="145">
        <f>G2610-F2610</f>
        <v>48.610000000000014</v>
      </c>
    </row>
    <row r="2613" spans="1:8">
      <c r="A2613" s="50"/>
      <c r="B2613" s="49" t="e">
        <f>#REF!</f>
        <v>#REF!</v>
      </c>
      <c r="C2613" s="50" t="s">
        <v>34</v>
      </c>
      <c r="D2613" s="51"/>
    </row>
    <row r="2614" spans="1:8">
      <c r="A2614" s="45" t="s">
        <v>64</v>
      </c>
      <c r="B2614" s="72" t="s">
        <v>65</v>
      </c>
      <c r="C2614" s="45" t="s">
        <v>35</v>
      </c>
      <c r="D2614" s="45" t="s">
        <v>66</v>
      </c>
      <c r="E2614" s="45" t="s">
        <v>67</v>
      </c>
      <c r="F2614" s="45" t="s">
        <v>68</v>
      </c>
    </row>
    <row r="2615" spans="1:8">
      <c r="A2615" s="54">
        <v>88264</v>
      </c>
      <c r="B2615" s="157" t="s">
        <v>74</v>
      </c>
      <c r="C2615" s="159" t="s">
        <v>62</v>
      </c>
      <c r="D2615" s="159">
        <v>3</v>
      </c>
      <c r="E2615" s="48">
        <f>(1-'Entrada de Dados'!$B$5)*H2615</f>
        <v>10.32044</v>
      </c>
      <c r="F2615" s="48">
        <f t="shared" ref="F2615:F2620" si="36">ROUND(E2615*D2615,2)</f>
        <v>30.96</v>
      </c>
      <c r="H2615" s="85">
        <v>11.57</v>
      </c>
    </row>
    <row r="2616" spans="1:8">
      <c r="A2616" s="55">
        <v>88243</v>
      </c>
      <c r="B2616" s="47" t="s">
        <v>264</v>
      </c>
      <c r="C2616" s="161" t="s">
        <v>62</v>
      </c>
      <c r="D2616" s="161">
        <v>6</v>
      </c>
      <c r="E2616" s="48">
        <f>(1-'Entrada de Dados'!$B$5)*H2616</f>
        <v>8.2420799999999996</v>
      </c>
      <c r="F2616" s="48">
        <f t="shared" si="36"/>
        <v>49.45</v>
      </c>
      <c r="H2616" s="85">
        <v>9.24</v>
      </c>
    </row>
    <row r="2617" spans="1:8">
      <c r="A2617" s="55">
        <v>88316</v>
      </c>
      <c r="B2617" s="47" t="s">
        <v>61</v>
      </c>
      <c r="C2617" s="161" t="s">
        <v>62</v>
      </c>
      <c r="D2617" s="161">
        <v>3</v>
      </c>
      <c r="E2617" s="48">
        <f>(1-'Entrada de Dados'!$B$5)*H2617</f>
        <v>8.1796400000000009</v>
      </c>
      <c r="F2617" s="48">
        <f t="shared" si="36"/>
        <v>24.54</v>
      </c>
      <c r="H2617" s="85">
        <v>9.17</v>
      </c>
    </row>
    <row r="2618" spans="1:8">
      <c r="A2618" s="160" t="s">
        <v>1182</v>
      </c>
      <c r="B2618" s="47" t="s">
        <v>1181</v>
      </c>
      <c r="C2618" s="161" t="s">
        <v>34</v>
      </c>
      <c r="D2618" s="178">
        <v>4.4303999999999997</v>
      </c>
      <c r="E2618" s="175">
        <f>(1-'Entrada de Dados'!$B$5)*H2618</f>
        <v>27.955280000000002</v>
      </c>
      <c r="F2618" s="175">
        <f t="shared" si="36"/>
        <v>123.85</v>
      </c>
      <c r="H2618" s="85">
        <v>31.34</v>
      </c>
    </row>
    <row r="2619" spans="1:8">
      <c r="A2619" s="160" t="s">
        <v>420</v>
      </c>
      <c r="B2619" s="164" t="s">
        <v>421</v>
      </c>
      <c r="C2619" s="161" t="s">
        <v>34</v>
      </c>
      <c r="D2619" s="161">
        <v>4</v>
      </c>
      <c r="E2619" s="175">
        <f>(1-'Entrada de Dados'!$B$5)*H2619</f>
        <v>43.815039999999996</v>
      </c>
      <c r="F2619" s="175">
        <f t="shared" si="36"/>
        <v>175.26</v>
      </c>
      <c r="H2619" s="85">
        <v>49.12</v>
      </c>
    </row>
    <row r="2620" spans="1:8">
      <c r="A2620" s="161">
        <v>72339</v>
      </c>
      <c r="B2620" s="47" t="s">
        <v>1179</v>
      </c>
      <c r="C2620" s="161" t="s">
        <v>35</v>
      </c>
      <c r="D2620" s="161">
        <v>1</v>
      </c>
      <c r="E2620" s="48">
        <f>(1-'Entrada de Dados'!$B$5)*H2620</f>
        <v>24.092920000000003</v>
      </c>
      <c r="F2620" s="48">
        <f t="shared" si="36"/>
        <v>24.09</v>
      </c>
      <c r="H2620" s="85">
        <v>27.01</v>
      </c>
    </row>
    <row r="2621" spans="1:8">
      <c r="A2621" s="318" t="s">
        <v>69</v>
      </c>
      <c r="B2621" s="319"/>
      <c r="C2621" s="319"/>
      <c r="D2621" s="320"/>
      <c r="E2621" s="176"/>
      <c r="F2621" s="177">
        <f>SUM(F2615:F2617)</f>
        <v>104.94999999999999</v>
      </c>
    </row>
    <row r="2622" spans="1:8">
      <c r="A2622" s="304" t="s">
        <v>70</v>
      </c>
      <c r="B2622" s="305"/>
      <c r="C2622" s="305"/>
      <c r="D2622" s="306"/>
      <c r="E2622" s="58"/>
      <c r="F2622" s="48">
        <f>SUM(F2618:F2620)</f>
        <v>323.2</v>
      </c>
      <c r="H2622" s="179">
        <f>H2623/H2618</f>
        <v>1.6544352265475437</v>
      </c>
    </row>
    <row r="2623" spans="1:8">
      <c r="A2623" s="304" t="s">
        <v>71</v>
      </c>
      <c r="B2623" s="305"/>
      <c r="C2623" s="305"/>
      <c r="D2623" s="306"/>
      <c r="E2623" s="58"/>
      <c r="F2623" s="48">
        <f>F2622+F2621</f>
        <v>428.15</v>
      </c>
      <c r="G2623" s="134">
        <v>480</v>
      </c>
      <c r="H2623" s="145">
        <f>G2623-F2623</f>
        <v>51.850000000000023</v>
      </c>
    </row>
    <row r="2626" spans="1:8" ht="25.5">
      <c r="A2626" s="50" t="s">
        <v>706</v>
      </c>
      <c r="B2626" s="49" t="s">
        <v>707</v>
      </c>
      <c r="C2626" s="50" t="s">
        <v>34</v>
      </c>
      <c r="D2626" s="51"/>
    </row>
    <row r="2627" spans="1:8">
      <c r="A2627" s="45" t="s">
        <v>64</v>
      </c>
      <c r="B2627" s="72" t="s">
        <v>65</v>
      </c>
      <c r="C2627" s="45" t="s">
        <v>35</v>
      </c>
      <c r="D2627" s="45" t="s">
        <v>66</v>
      </c>
      <c r="E2627" s="45" t="s">
        <v>67</v>
      </c>
      <c r="F2627" s="45" t="s">
        <v>68</v>
      </c>
    </row>
    <row r="2628" spans="1:8" ht="38.25">
      <c r="A2628" s="56" t="s">
        <v>697</v>
      </c>
      <c r="B2628" s="53" t="s">
        <v>698</v>
      </c>
      <c r="C2628" s="56" t="s">
        <v>62</v>
      </c>
      <c r="D2628" s="56" t="s">
        <v>265</v>
      </c>
      <c r="E2628" s="48">
        <f>(1-'Entrada de Dados'!$B$5)*H2628</f>
        <v>8.2420799999999996</v>
      </c>
      <c r="F2628" s="48">
        <f>ROUND(E2628*D2628,2)</f>
        <v>3.71</v>
      </c>
      <c r="H2628" s="85">
        <v>9.24</v>
      </c>
    </row>
    <row r="2629" spans="1:8" ht="25.5">
      <c r="A2629" s="56" t="s">
        <v>115</v>
      </c>
      <c r="B2629" s="53" t="s">
        <v>116</v>
      </c>
      <c r="C2629" s="56" t="s">
        <v>62</v>
      </c>
      <c r="D2629" s="56" t="s">
        <v>265</v>
      </c>
      <c r="E2629" s="48">
        <f>(1-'Entrada de Dados'!$B$5)*H2629</f>
        <v>10.32044</v>
      </c>
      <c r="F2629" s="48">
        <f>ROUND(E2629*D2629,2)</f>
        <v>4.6399999999999997</v>
      </c>
      <c r="H2629" s="85">
        <v>11.57</v>
      </c>
    </row>
    <row r="2630" spans="1:8">
      <c r="A2630" s="54">
        <v>122</v>
      </c>
      <c r="B2630" s="52" t="s">
        <v>328</v>
      </c>
      <c r="C2630" s="54" t="s">
        <v>91</v>
      </c>
      <c r="D2630" s="54" t="s">
        <v>422</v>
      </c>
      <c r="E2630" s="48">
        <f>(1-'Entrada de Dados'!$B$5)*H2630</f>
        <v>23.932359999999999</v>
      </c>
      <c r="F2630" s="48">
        <f>ROUND(E2630*D2630,2)</f>
        <v>0.03</v>
      </c>
      <c r="H2630" s="85">
        <v>26.83</v>
      </c>
    </row>
    <row r="2631" spans="1:8">
      <c r="A2631" s="54">
        <v>9869</v>
      </c>
      <c r="B2631" s="52" t="s">
        <v>423</v>
      </c>
      <c r="C2631" s="54" t="s">
        <v>34</v>
      </c>
      <c r="D2631" s="54" t="s">
        <v>301</v>
      </c>
      <c r="E2631" s="48">
        <f>(1-'Entrada de Dados'!$B$5)*H2631</f>
        <v>4.9862799999999998</v>
      </c>
      <c r="F2631" s="48">
        <f>ROUND(E2631*D2631,2)</f>
        <v>7.48</v>
      </c>
      <c r="H2631" s="85">
        <v>5.59</v>
      </c>
    </row>
    <row r="2632" spans="1:8">
      <c r="A2632" s="54">
        <v>20083</v>
      </c>
      <c r="B2632" s="52" t="s">
        <v>331</v>
      </c>
      <c r="C2632" s="54" t="s">
        <v>91</v>
      </c>
      <c r="D2632" s="54" t="s">
        <v>424</v>
      </c>
      <c r="E2632" s="48">
        <f>(1-'Entrada de Dados'!$B$5)*H2632</f>
        <v>28.347760000000001</v>
      </c>
      <c r="F2632" s="48">
        <f>ROUND(E2632*D2632,2)</f>
        <v>0.01</v>
      </c>
      <c r="H2632" s="85">
        <v>31.78</v>
      </c>
    </row>
    <row r="2633" spans="1:8">
      <c r="A2633" s="307" t="s">
        <v>69</v>
      </c>
      <c r="B2633" s="308"/>
      <c r="C2633" s="308"/>
      <c r="D2633" s="309"/>
      <c r="E2633" s="58"/>
      <c r="F2633" s="48">
        <f>SUM(F2628:F2629)</f>
        <v>8.35</v>
      </c>
    </row>
    <row r="2634" spans="1:8">
      <c r="A2634" s="304" t="s">
        <v>70</v>
      </c>
      <c r="B2634" s="305"/>
      <c r="C2634" s="305"/>
      <c r="D2634" s="306"/>
      <c r="E2634" s="58"/>
      <c r="F2634" s="48">
        <f>SUM(F2630:F2632)</f>
        <v>7.5200000000000005</v>
      </c>
      <c r="H2634" s="145">
        <f>H2635/D2631</f>
        <v>1.2933333333333319</v>
      </c>
    </row>
    <row r="2635" spans="1:8">
      <c r="A2635" s="304" t="s">
        <v>71</v>
      </c>
      <c r="B2635" s="305"/>
      <c r="C2635" s="305"/>
      <c r="D2635" s="306"/>
      <c r="E2635" s="58"/>
      <c r="F2635" s="48">
        <f>F2634+F2633</f>
        <v>15.870000000000001</v>
      </c>
      <c r="G2635" s="130">
        <v>17.809999999999999</v>
      </c>
      <c r="H2635" s="145">
        <f>G2635-F2635</f>
        <v>1.9399999999999977</v>
      </c>
    </row>
    <row r="2637" spans="1:8" ht="13.5" thickBot="1"/>
    <row r="2638" spans="1:8">
      <c r="A2638" s="310" t="s">
        <v>56</v>
      </c>
      <c r="B2638" s="312" t="e">
        <f>#REF!</f>
        <v>#REF!</v>
      </c>
      <c r="C2638" s="313"/>
      <c r="D2638" s="313"/>
      <c r="E2638" s="313"/>
      <c r="F2638" s="314"/>
    </row>
    <row r="2639" spans="1:8" ht="13.5" thickBot="1">
      <c r="A2639" s="311"/>
      <c r="B2639" s="315"/>
      <c r="C2639" s="316"/>
      <c r="D2639" s="316"/>
      <c r="E2639" s="316"/>
      <c r="F2639" s="317"/>
    </row>
    <row r="2642" spans="1:8">
      <c r="A2642" s="50"/>
      <c r="B2642" s="49" t="e">
        <f>#REF!</f>
        <v>#REF!</v>
      </c>
      <c r="C2642" s="50" t="s">
        <v>34</v>
      </c>
      <c r="D2642" s="51"/>
    </row>
    <row r="2643" spans="1:8">
      <c r="A2643" s="45" t="s">
        <v>64</v>
      </c>
      <c r="B2643" s="72" t="s">
        <v>65</v>
      </c>
      <c r="C2643" s="45" t="s">
        <v>35</v>
      </c>
      <c r="D2643" s="45" t="s">
        <v>66</v>
      </c>
      <c r="E2643" s="45" t="s">
        <v>67</v>
      </c>
      <c r="F2643" s="45" t="s">
        <v>68</v>
      </c>
    </row>
    <row r="2644" spans="1:8">
      <c r="A2644" s="54">
        <v>88247</v>
      </c>
      <c r="B2644" s="52" t="s">
        <v>390</v>
      </c>
      <c r="C2644" s="54" t="s">
        <v>62</v>
      </c>
      <c r="D2644" s="54">
        <v>0.2</v>
      </c>
      <c r="E2644" s="48">
        <f>(1-'Entrada de Dados'!$B$5)*H2644</f>
        <v>8.2420799999999996</v>
      </c>
      <c r="F2644" s="48">
        <f>ROUND(E2644*D2644,2)</f>
        <v>1.65</v>
      </c>
      <c r="H2644" s="85">
        <v>9.24</v>
      </c>
    </row>
    <row r="2645" spans="1:8">
      <c r="A2645" s="54">
        <v>88264</v>
      </c>
      <c r="B2645" s="52" t="s">
        <v>74</v>
      </c>
      <c r="C2645" s="54" t="s">
        <v>62</v>
      </c>
      <c r="D2645" s="54">
        <v>0.1</v>
      </c>
      <c r="E2645" s="48">
        <f>(1-'Entrada de Dados'!$B$5)*H2645</f>
        <v>10.32044</v>
      </c>
      <c r="F2645" s="48">
        <f>ROUND(E2645*D2645,2)</f>
        <v>1.03</v>
      </c>
      <c r="H2645" s="85">
        <v>11.57</v>
      </c>
    </row>
    <row r="2646" spans="1:8">
      <c r="A2646" s="54"/>
      <c r="B2646" s="52" t="e">
        <f>B2642</f>
        <v>#REF!</v>
      </c>
      <c r="C2646" s="54" t="s">
        <v>34</v>
      </c>
      <c r="D2646" s="54" t="s">
        <v>199</v>
      </c>
      <c r="E2646" s="48">
        <f>(1-'Entrada de Dados'!$B$5)*H2646</f>
        <v>1.77508</v>
      </c>
      <c r="F2646" s="48">
        <f>ROUND(E2646*D2646,2)</f>
        <v>1.95</v>
      </c>
      <c r="H2646" s="85">
        <v>1.99</v>
      </c>
    </row>
    <row r="2647" spans="1:8">
      <c r="A2647" s="307" t="s">
        <v>69</v>
      </c>
      <c r="B2647" s="308"/>
      <c r="C2647" s="308"/>
      <c r="D2647" s="309"/>
      <c r="E2647" s="58"/>
      <c r="F2647" s="48">
        <f>SUM(F2644:F2645)</f>
        <v>2.6799999999999997</v>
      </c>
    </row>
    <row r="2648" spans="1:8">
      <c r="A2648" s="304" t="s">
        <v>70</v>
      </c>
      <c r="B2648" s="305"/>
      <c r="C2648" s="305"/>
      <c r="D2648" s="306"/>
      <c r="E2648" s="58"/>
      <c r="F2648" s="48">
        <f>F2646</f>
        <v>1.95</v>
      </c>
      <c r="H2648" s="145">
        <f>H2649/D2646</f>
        <v>0.51818181818181841</v>
      </c>
    </row>
    <row r="2649" spans="1:8">
      <c r="A2649" s="304" t="s">
        <v>71</v>
      </c>
      <c r="B2649" s="305"/>
      <c r="C2649" s="305"/>
      <c r="D2649" s="306"/>
      <c r="E2649" s="58"/>
      <c r="F2649" s="48">
        <f>F2648+F2647</f>
        <v>4.63</v>
      </c>
      <c r="G2649" s="134">
        <v>5.2</v>
      </c>
      <c r="H2649" s="145">
        <f>G2649-F2649</f>
        <v>0.57000000000000028</v>
      </c>
    </row>
    <row r="2652" spans="1:8">
      <c r="A2652" s="50"/>
      <c r="B2652" s="49" t="e">
        <f>#REF!</f>
        <v>#REF!</v>
      </c>
      <c r="C2652" s="50" t="s">
        <v>34</v>
      </c>
      <c r="D2652" s="51"/>
    </row>
    <row r="2653" spans="1:8">
      <c r="A2653" s="45" t="s">
        <v>64</v>
      </c>
      <c r="B2653" s="72" t="s">
        <v>65</v>
      </c>
      <c r="C2653" s="45" t="s">
        <v>35</v>
      </c>
      <c r="D2653" s="45" t="s">
        <v>66</v>
      </c>
      <c r="E2653" s="45" t="s">
        <v>67</v>
      </c>
      <c r="F2653" s="45" t="s">
        <v>68</v>
      </c>
    </row>
    <row r="2654" spans="1:8">
      <c r="A2654" s="54">
        <v>88247</v>
      </c>
      <c r="B2654" s="52" t="s">
        <v>390</v>
      </c>
      <c r="C2654" s="54" t="s">
        <v>62</v>
      </c>
      <c r="D2654" s="54" t="s">
        <v>265</v>
      </c>
      <c r="E2654" s="48">
        <f>(1-'Entrada de Dados'!$B$5)*H2654</f>
        <v>8.2420799999999996</v>
      </c>
      <c r="F2654" s="48">
        <f>ROUND(E2654*D2654,2)</f>
        <v>3.71</v>
      </c>
      <c r="H2654" s="85">
        <v>9.24</v>
      </c>
    </row>
    <row r="2655" spans="1:8">
      <c r="A2655" s="54">
        <v>88264</v>
      </c>
      <c r="B2655" s="52" t="s">
        <v>74</v>
      </c>
      <c r="C2655" s="54" t="s">
        <v>62</v>
      </c>
      <c r="D2655" s="54" t="s">
        <v>265</v>
      </c>
      <c r="E2655" s="48">
        <f>(1-'Entrada de Dados'!$B$5)*H2655</f>
        <v>10.32044</v>
      </c>
      <c r="F2655" s="48">
        <f>ROUND(E2655*D2655,2)</f>
        <v>4.6399999999999997</v>
      </c>
      <c r="H2655" s="85">
        <v>11.57</v>
      </c>
    </row>
    <row r="2656" spans="1:8">
      <c r="A2656" s="54"/>
      <c r="B2656" s="52" t="e">
        <f>B2652</f>
        <v>#REF!</v>
      </c>
      <c r="C2656" s="54" t="s">
        <v>34</v>
      </c>
      <c r="D2656" s="54">
        <v>1</v>
      </c>
      <c r="E2656" s="48">
        <f>(1-'Entrada de Dados'!$B$5)*H2656</f>
        <v>17.420760000000001</v>
      </c>
      <c r="F2656" s="48">
        <f>ROUND(E2656*D2656,2)</f>
        <v>17.420000000000002</v>
      </c>
      <c r="H2656" s="85">
        <v>19.53</v>
      </c>
    </row>
    <row r="2657" spans="1:8">
      <c r="A2657" s="307" t="s">
        <v>69</v>
      </c>
      <c r="B2657" s="308"/>
      <c r="C2657" s="308"/>
      <c r="D2657" s="309"/>
      <c r="E2657" s="58"/>
      <c r="F2657" s="48">
        <f>SUM(F2654:F2655)</f>
        <v>8.35</v>
      </c>
    </row>
    <row r="2658" spans="1:8">
      <c r="A2658" s="304" t="s">
        <v>70</v>
      </c>
      <c r="B2658" s="305"/>
      <c r="C2658" s="305"/>
      <c r="D2658" s="306"/>
      <c r="E2658" s="58"/>
      <c r="F2658" s="48">
        <f>F2656</f>
        <v>17.420000000000002</v>
      </c>
      <c r="H2658" s="145">
        <f>H2659/D2656</f>
        <v>3.1299999999999955</v>
      </c>
    </row>
    <row r="2659" spans="1:8">
      <c r="A2659" s="304" t="s">
        <v>71</v>
      </c>
      <c r="B2659" s="305"/>
      <c r="C2659" s="305"/>
      <c r="D2659" s="306"/>
      <c r="E2659" s="58"/>
      <c r="F2659" s="48">
        <f>F2658+F2657</f>
        <v>25.770000000000003</v>
      </c>
      <c r="G2659" s="134">
        <v>28.9</v>
      </c>
      <c r="H2659" s="145">
        <f>G2659-F2659</f>
        <v>3.1299999999999955</v>
      </c>
    </row>
    <row r="2662" spans="1:8">
      <c r="A2662" s="50"/>
      <c r="B2662" s="49" t="e">
        <f>#REF!</f>
        <v>#REF!</v>
      </c>
      <c r="C2662" s="50" t="s">
        <v>34</v>
      </c>
      <c r="D2662" s="51"/>
    </row>
    <row r="2663" spans="1:8">
      <c r="A2663" s="45" t="s">
        <v>64</v>
      </c>
      <c r="B2663" s="72" t="s">
        <v>65</v>
      </c>
      <c r="C2663" s="45" t="s">
        <v>35</v>
      </c>
      <c r="D2663" s="45" t="s">
        <v>66</v>
      </c>
      <c r="E2663" s="45" t="s">
        <v>67</v>
      </c>
      <c r="F2663" s="45" t="s">
        <v>68</v>
      </c>
    </row>
    <row r="2664" spans="1:8">
      <c r="A2664" s="54">
        <v>88247</v>
      </c>
      <c r="B2664" s="52" t="s">
        <v>390</v>
      </c>
      <c r="C2664" s="54" t="s">
        <v>62</v>
      </c>
      <c r="D2664" s="54" t="s">
        <v>265</v>
      </c>
      <c r="E2664" s="48">
        <f>(1-'Entrada de Dados'!$B$5)*H2664</f>
        <v>8.2420799999999996</v>
      </c>
      <c r="F2664" s="48">
        <f>ROUND(E2664*D2664,2)</f>
        <v>3.71</v>
      </c>
      <c r="H2664" s="85">
        <v>9.24</v>
      </c>
    </row>
    <row r="2665" spans="1:8">
      <c r="A2665" s="54">
        <v>88264</v>
      </c>
      <c r="B2665" s="52" t="s">
        <v>74</v>
      </c>
      <c r="C2665" s="54" t="s">
        <v>62</v>
      </c>
      <c r="D2665" s="54" t="s">
        <v>265</v>
      </c>
      <c r="E2665" s="48">
        <f>(1-'Entrada de Dados'!$B$5)*H2665</f>
        <v>10.32044</v>
      </c>
      <c r="F2665" s="48">
        <f>ROUND(E2665*D2665,2)</f>
        <v>4.6399999999999997</v>
      </c>
      <c r="H2665" s="85">
        <v>11.57</v>
      </c>
    </row>
    <row r="2666" spans="1:8">
      <c r="A2666" s="54"/>
      <c r="B2666" s="52" t="e">
        <f>B2662</f>
        <v>#REF!</v>
      </c>
      <c r="C2666" s="54" t="s">
        <v>34</v>
      </c>
      <c r="D2666" s="54">
        <v>1</v>
      </c>
      <c r="E2666" s="48">
        <f>(1-'Entrada de Dados'!$B$5)*H2666</f>
        <v>11.471119999999999</v>
      </c>
      <c r="F2666" s="48">
        <f>ROUND(E2666*D2666,2)</f>
        <v>11.47</v>
      </c>
      <c r="H2666" s="85">
        <v>12.86</v>
      </c>
    </row>
    <row r="2667" spans="1:8">
      <c r="A2667" s="307" t="s">
        <v>69</v>
      </c>
      <c r="B2667" s="308"/>
      <c r="C2667" s="308"/>
      <c r="D2667" s="309"/>
      <c r="E2667" s="58"/>
      <c r="F2667" s="48">
        <f>SUM(F2664:F2665)</f>
        <v>8.35</v>
      </c>
    </row>
    <row r="2668" spans="1:8">
      <c r="A2668" s="304" t="s">
        <v>70</v>
      </c>
      <c r="B2668" s="305"/>
      <c r="C2668" s="305"/>
      <c r="D2668" s="306"/>
      <c r="E2668" s="58"/>
      <c r="F2668" s="48">
        <f>F2666</f>
        <v>11.47</v>
      </c>
      <c r="H2668" s="145">
        <f>H2669/D2666</f>
        <v>2.41</v>
      </c>
    </row>
    <row r="2669" spans="1:8">
      <c r="A2669" s="304" t="s">
        <v>71</v>
      </c>
      <c r="B2669" s="305"/>
      <c r="C2669" s="305"/>
      <c r="D2669" s="306"/>
      <c r="E2669" s="58"/>
      <c r="F2669" s="48">
        <f>F2668+F2667</f>
        <v>19.82</v>
      </c>
      <c r="G2669" s="134">
        <v>22.23</v>
      </c>
      <c r="H2669" s="145">
        <f>G2669-F2669</f>
        <v>2.41</v>
      </c>
    </row>
    <row r="2672" spans="1:8" ht="38.25">
      <c r="A2672" s="50" t="s">
        <v>646</v>
      </c>
      <c r="B2672" s="49" t="s">
        <v>647</v>
      </c>
      <c r="C2672" s="50" t="s">
        <v>34</v>
      </c>
      <c r="D2672" s="51"/>
    </row>
    <row r="2673" spans="1:8">
      <c r="A2673" s="45" t="s">
        <v>64</v>
      </c>
      <c r="B2673" s="44" t="s">
        <v>65</v>
      </c>
      <c r="C2673" s="45" t="s">
        <v>35</v>
      </c>
      <c r="D2673" s="45" t="s">
        <v>66</v>
      </c>
      <c r="E2673" s="46" t="s">
        <v>67</v>
      </c>
      <c r="F2673" s="45" t="s">
        <v>68</v>
      </c>
      <c r="H2673" s="82" t="s">
        <v>67</v>
      </c>
    </row>
    <row r="2674" spans="1:8">
      <c r="A2674" s="54">
        <v>88247</v>
      </c>
      <c r="B2674" s="52" t="s">
        <v>390</v>
      </c>
      <c r="C2674" s="54" t="s">
        <v>62</v>
      </c>
      <c r="D2674" s="54" t="s">
        <v>181</v>
      </c>
      <c r="E2674" s="48">
        <f>(1-'Entrada de Dados'!$B$5)*H2674</f>
        <v>8.2420799999999996</v>
      </c>
      <c r="F2674" s="48">
        <f>ROUND(E2674*D2674,2)</f>
        <v>2.4700000000000002</v>
      </c>
      <c r="H2674" s="85">
        <v>9.24</v>
      </c>
    </row>
    <row r="2675" spans="1:8">
      <c r="A2675" s="54">
        <v>88264</v>
      </c>
      <c r="B2675" s="52" t="s">
        <v>74</v>
      </c>
      <c r="C2675" s="54" t="s">
        <v>62</v>
      </c>
      <c r="D2675" s="54" t="s">
        <v>181</v>
      </c>
      <c r="E2675" s="48">
        <f>(1-'Entrada de Dados'!$B$5)*H2675</f>
        <v>10.32044</v>
      </c>
      <c r="F2675" s="48">
        <f>ROUND(E2675*D2675,2)</f>
        <v>3.1</v>
      </c>
      <c r="H2675" s="85">
        <v>11.57</v>
      </c>
    </row>
    <row r="2676" spans="1:8">
      <c r="A2676" s="54">
        <v>2685</v>
      </c>
      <c r="B2676" s="52" t="s">
        <v>402</v>
      </c>
      <c r="C2676" s="54" t="s">
        <v>34</v>
      </c>
      <c r="D2676" s="54" t="s">
        <v>199</v>
      </c>
      <c r="E2676" s="48">
        <f>(1-'Entrada de Dados'!$B$5)*H2676</f>
        <v>2.4708399999999999</v>
      </c>
      <c r="F2676" s="48">
        <f>ROUND(E2676*D2676,2)</f>
        <v>2.72</v>
      </c>
      <c r="H2676" s="85">
        <v>2.77</v>
      </c>
    </row>
    <row r="2677" spans="1:8">
      <c r="A2677" s="318" t="s">
        <v>69</v>
      </c>
      <c r="B2677" s="308"/>
      <c r="C2677" s="308"/>
      <c r="D2677" s="309"/>
      <c r="E2677" s="58"/>
      <c r="F2677" s="48">
        <f>SUM(F2674:F2675)</f>
        <v>5.57</v>
      </c>
    </row>
    <row r="2678" spans="1:8">
      <c r="A2678" s="304" t="s">
        <v>70</v>
      </c>
      <c r="B2678" s="305"/>
      <c r="C2678" s="305"/>
      <c r="D2678" s="306"/>
      <c r="E2678" s="58"/>
      <c r="F2678" s="48">
        <f>F2676</f>
        <v>2.72</v>
      </c>
      <c r="H2678" s="145">
        <f>H2679/D2676</f>
        <v>0.9090909090909074</v>
      </c>
    </row>
    <row r="2679" spans="1:8">
      <c r="A2679" s="304" t="s">
        <v>71</v>
      </c>
      <c r="B2679" s="305"/>
      <c r="C2679" s="305"/>
      <c r="D2679" s="306"/>
      <c r="E2679" s="58"/>
      <c r="F2679" s="48">
        <f>F2678+F2677</f>
        <v>8.2900000000000009</v>
      </c>
      <c r="G2679" s="130">
        <v>9.2899999999999991</v>
      </c>
      <c r="H2679" s="145">
        <f>G2679-F2679</f>
        <v>0.99999999999999822</v>
      </c>
    </row>
    <row r="2681" spans="1:8" ht="13.5" thickBot="1"/>
    <row r="2682" spans="1:8">
      <c r="A2682" s="310" t="s">
        <v>57</v>
      </c>
      <c r="B2682" s="312" t="e">
        <f>#REF!</f>
        <v>#REF!</v>
      </c>
      <c r="C2682" s="313"/>
      <c r="D2682" s="313"/>
      <c r="E2682" s="313"/>
      <c r="F2682" s="314"/>
    </row>
    <row r="2683" spans="1:8" ht="13.5" thickBot="1">
      <c r="A2683" s="311"/>
      <c r="B2683" s="315"/>
      <c r="C2683" s="316"/>
      <c r="D2683" s="316"/>
      <c r="E2683" s="316"/>
      <c r="F2683" s="317"/>
    </row>
    <row r="2686" spans="1:8" ht="38.25">
      <c r="A2686" s="50" t="s">
        <v>708</v>
      </c>
      <c r="B2686" s="49" t="s">
        <v>709</v>
      </c>
      <c r="C2686" s="50" t="s">
        <v>215</v>
      </c>
      <c r="D2686" s="51"/>
    </row>
    <row r="2687" spans="1:8">
      <c r="A2687" s="45" t="s">
        <v>64</v>
      </c>
      <c r="B2687" s="44" t="s">
        <v>65</v>
      </c>
      <c r="C2687" s="45" t="s">
        <v>35</v>
      </c>
      <c r="D2687" s="45" t="s">
        <v>66</v>
      </c>
      <c r="E2687" s="46" t="s">
        <v>67</v>
      </c>
      <c r="F2687" s="45" t="s">
        <v>68</v>
      </c>
      <c r="H2687" s="82" t="s">
        <v>67</v>
      </c>
    </row>
    <row r="2688" spans="1:8">
      <c r="A2688" s="54">
        <v>88310</v>
      </c>
      <c r="B2688" s="52" t="s">
        <v>180</v>
      </c>
      <c r="C2688" s="54" t="s">
        <v>62</v>
      </c>
      <c r="D2688" s="54" t="s">
        <v>425</v>
      </c>
      <c r="E2688" s="48">
        <f>(1-'Entrada de Dados'!$B$5)*H2688</f>
        <v>10.32044</v>
      </c>
      <c r="F2688" s="48">
        <f>ROUND(E2688*D2688,2)</f>
        <v>3.22</v>
      </c>
      <c r="H2688" s="85">
        <v>11.57</v>
      </c>
    </row>
    <row r="2689" spans="1:8">
      <c r="A2689" s="54">
        <v>88316</v>
      </c>
      <c r="B2689" s="52" t="s">
        <v>61</v>
      </c>
      <c r="C2689" s="54" t="s">
        <v>62</v>
      </c>
      <c r="D2689" s="54" t="s">
        <v>426</v>
      </c>
      <c r="E2689" s="48">
        <f>(1-'Entrada de Dados'!$B$5)*H2689</f>
        <v>8.1796400000000009</v>
      </c>
      <c r="F2689" s="48">
        <f>ROUND(E2689*D2689,2)</f>
        <v>0.93</v>
      </c>
      <c r="H2689" s="85">
        <v>9.17</v>
      </c>
    </row>
    <row r="2690" spans="1:8">
      <c r="A2690" s="54">
        <v>3767</v>
      </c>
      <c r="B2690" s="52" t="s">
        <v>427</v>
      </c>
      <c r="C2690" s="54" t="s">
        <v>91</v>
      </c>
      <c r="D2690" s="54" t="s">
        <v>135</v>
      </c>
      <c r="E2690" s="48">
        <f>(1-'Entrada de Dados'!$B$5)*H2690</f>
        <v>0.49060000000000004</v>
      </c>
      <c r="F2690" s="48">
        <f>ROUND(E2690*D2690,2)</f>
        <v>0.03</v>
      </c>
      <c r="H2690" s="85">
        <v>0.55000000000000004</v>
      </c>
    </row>
    <row r="2691" spans="1:8">
      <c r="A2691" s="54">
        <v>4051</v>
      </c>
      <c r="B2691" s="52" t="s">
        <v>428</v>
      </c>
      <c r="C2691" s="54" t="s">
        <v>429</v>
      </c>
      <c r="D2691" s="54" t="s">
        <v>430</v>
      </c>
      <c r="E2691" s="48">
        <f>(1-'Entrada de Dados'!$B$5)*H2691</f>
        <v>56.187080000000002</v>
      </c>
      <c r="F2691" s="48">
        <f>ROUND(E2691*D2691,2)</f>
        <v>2.75</v>
      </c>
      <c r="H2691" s="85">
        <v>62.99</v>
      </c>
    </row>
    <row r="2692" spans="1:8">
      <c r="A2692" s="318" t="s">
        <v>69</v>
      </c>
      <c r="B2692" s="308"/>
      <c r="C2692" s="308"/>
      <c r="D2692" s="309"/>
      <c r="E2692" s="48"/>
      <c r="F2692" s="48">
        <f>SUM(F2688:F2689)</f>
        <v>4.1500000000000004</v>
      </c>
      <c r="H2692" s="84"/>
    </row>
    <row r="2693" spans="1:8">
      <c r="A2693" s="304" t="s">
        <v>70</v>
      </c>
      <c r="B2693" s="305"/>
      <c r="C2693" s="305"/>
      <c r="D2693" s="306"/>
      <c r="E2693" s="48"/>
      <c r="F2693" s="48">
        <f>SUM(F2690:F2691)</f>
        <v>2.78</v>
      </c>
      <c r="H2693" s="162">
        <f>H2694/D2691</f>
        <v>17.177914110429445</v>
      </c>
    </row>
    <row r="2694" spans="1:8">
      <c r="A2694" s="304" t="s">
        <v>71</v>
      </c>
      <c r="B2694" s="305"/>
      <c r="C2694" s="305"/>
      <c r="D2694" s="306"/>
      <c r="E2694" s="48"/>
      <c r="F2694" s="48">
        <f>F2693+F2692</f>
        <v>6.93</v>
      </c>
      <c r="G2694" s="130">
        <v>7.77</v>
      </c>
      <c r="H2694" s="162">
        <f>G2694-F2694</f>
        <v>0.83999999999999986</v>
      </c>
    </row>
    <row r="2697" spans="1:8" ht="38.25">
      <c r="A2697" s="50" t="s">
        <v>710</v>
      </c>
      <c r="B2697" s="49" t="s">
        <v>711</v>
      </c>
      <c r="C2697" s="50" t="s">
        <v>215</v>
      </c>
      <c r="D2697" s="51"/>
    </row>
    <row r="2698" spans="1:8">
      <c r="A2698" s="45" t="s">
        <v>64</v>
      </c>
      <c r="B2698" s="44" t="s">
        <v>65</v>
      </c>
      <c r="C2698" s="45" t="s">
        <v>35</v>
      </c>
      <c r="D2698" s="45" t="s">
        <v>66</v>
      </c>
      <c r="E2698" s="46" t="s">
        <v>67</v>
      </c>
      <c r="F2698" s="45" t="s">
        <v>68</v>
      </c>
      <c r="H2698" s="82" t="s">
        <v>67</v>
      </c>
    </row>
    <row r="2699" spans="1:8">
      <c r="A2699" s="54">
        <v>88310</v>
      </c>
      <c r="B2699" s="52" t="s">
        <v>180</v>
      </c>
      <c r="C2699" s="54" t="s">
        <v>62</v>
      </c>
      <c r="D2699" s="54" t="s">
        <v>431</v>
      </c>
      <c r="E2699" s="48">
        <f>(1-'Entrada de Dados'!$B$5)*H2699</f>
        <v>10.32044</v>
      </c>
      <c r="F2699" s="48">
        <f>ROUND(E2699*D2699,2)</f>
        <v>1.93</v>
      </c>
      <c r="H2699" s="85">
        <v>11.57</v>
      </c>
    </row>
    <row r="2700" spans="1:8">
      <c r="A2700" s="54">
        <v>88316</v>
      </c>
      <c r="B2700" s="52" t="s">
        <v>61</v>
      </c>
      <c r="C2700" s="54" t="s">
        <v>62</v>
      </c>
      <c r="D2700" s="54" t="s">
        <v>432</v>
      </c>
      <c r="E2700" s="48">
        <f>(1-'Entrada de Dados'!$B$5)*H2700</f>
        <v>8.1796400000000009</v>
      </c>
      <c r="F2700" s="48">
        <f>ROUND(E2700*D2700,2)</f>
        <v>0.56000000000000005</v>
      </c>
      <c r="H2700" s="85">
        <v>9.17</v>
      </c>
    </row>
    <row r="2701" spans="1:8">
      <c r="A2701" s="54">
        <v>7356</v>
      </c>
      <c r="B2701" s="52" t="s">
        <v>433</v>
      </c>
      <c r="C2701" s="54" t="s">
        <v>186</v>
      </c>
      <c r="D2701" s="54" t="s">
        <v>231</v>
      </c>
      <c r="E2701" s="48">
        <f>(1-'Entrada de Dados'!$B$5)*H2701</f>
        <v>16.056000000000001</v>
      </c>
      <c r="F2701" s="48">
        <f>ROUND(E2701*D2701,2)</f>
        <v>5.3</v>
      </c>
      <c r="H2701" s="85">
        <v>18</v>
      </c>
    </row>
    <row r="2702" spans="1:8">
      <c r="A2702" s="318" t="s">
        <v>69</v>
      </c>
      <c r="B2702" s="308"/>
      <c r="C2702" s="308"/>
      <c r="D2702" s="309"/>
      <c r="E2702" s="48"/>
      <c r="F2702" s="48">
        <f>SUM(F2699:F2700)</f>
        <v>2.4900000000000002</v>
      </c>
      <c r="H2702" s="84"/>
    </row>
    <row r="2703" spans="1:8">
      <c r="A2703" s="304" t="s">
        <v>70</v>
      </c>
      <c r="B2703" s="305"/>
      <c r="C2703" s="305"/>
      <c r="D2703" s="306"/>
      <c r="E2703" s="48"/>
      <c r="F2703" s="48">
        <f>F2701</f>
        <v>5.3</v>
      </c>
      <c r="H2703" s="162">
        <f>H2704/D2701</f>
        <v>2.8484848484848495</v>
      </c>
    </row>
    <row r="2704" spans="1:8">
      <c r="A2704" s="304" t="s">
        <v>71</v>
      </c>
      <c r="B2704" s="305"/>
      <c r="C2704" s="305"/>
      <c r="D2704" s="306"/>
      <c r="E2704" s="48"/>
      <c r="F2704" s="48">
        <f>F2703+F2702</f>
        <v>7.79</v>
      </c>
      <c r="G2704" s="130">
        <v>8.73</v>
      </c>
      <c r="H2704" s="162">
        <f>G2704-F2704</f>
        <v>0.94000000000000039</v>
      </c>
    </row>
    <row r="2707" spans="1:8" ht="25.5">
      <c r="A2707" s="50" t="s">
        <v>712</v>
      </c>
      <c r="B2707" s="49" t="s">
        <v>713</v>
      </c>
      <c r="C2707" s="50" t="s">
        <v>215</v>
      </c>
      <c r="D2707" s="51"/>
    </row>
    <row r="2708" spans="1:8">
      <c r="A2708" s="45" t="s">
        <v>64</v>
      </c>
      <c r="B2708" s="44" t="s">
        <v>65</v>
      </c>
      <c r="C2708" s="45" t="s">
        <v>35</v>
      </c>
      <c r="D2708" s="45" t="s">
        <v>66</v>
      </c>
      <c r="E2708" s="46" t="s">
        <v>67</v>
      </c>
      <c r="F2708" s="45" t="s">
        <v>68</v>
      </c>
      <c r="H2708" s="82" t="s">
        <v>67</v>
      </c>
    </row>
    <row r="2709" spans="1:8">
      <c r="A2709" s="54">
        <v>88310</v>
      </c>
      <c r="B2709" s="52" t="s">
        <v>180</v>
      </c>
      <c r="C2709" s="54" t="s">
        <v>62</v>
      </c>
      <c r="D2709" s="54" t="s">
        <v>434</v>
      </c>
      <c r="E2709" s="48">
        <f>(1-'Entrada de Dados'!$B$5)*H2709</f>
        <v>10.32044</v>
      </c>
      <c r="F2709" s="48">
        <f>ROUND(E2709*D2709,2)</f>
        <v>1.82</v>
      </c>
      <c r="H2709" s="85">
        <v>11.57</v>
      </c>
    </row>
    <row r="2710" spans="1:8">
      <c r="A2710" s="54">
        <v>88316</v>
      </c>
      <c r="B2710" s="52" t="s">
        <v>61</v>
      </c>
      <c r="C2710" s="54" t="s">
        <v>62</v>
      </c>
      <c r="D2710" s="54" t="s">
        <v>435</v>
      </c>
      <c r="E2710" s="48">
        <f>(1-'Entrada de Dados'!$B$5)*H2710</f>
        <v>8.1796400000000009</v>
      </c>
      <c r="F2710" s="48">
        <f>ROUND(E2710*D2710,2)</f>
        <v>0.36</v>
      </c>
      <c r="H2710" s="85">
        <v>9.17</v>
      </c>
    </row>
    <row r="2711" spans="1:8">
      <c r="A2711" s="54">
        <v>7360</v>
      </c>
      <c r="B2711" s="52" t="s">
        <v>436</v>
      </c>
      <c r="C2711" s="54" t="s">
        <v>186</v>
      </c>
      <c r="D2711" s="54" t="s">
        <v>437</v>
      </c>
      <c r="E2711" s="48">
        <f>(1-'Entrada de Dados'!$B$5)*H2711</f>
        <v>12.434480000000001</v>
      </c>
      <c r="F2711" s="48">
        <f>ROUND(E2711*D2711,2)</f>
        <v>14.18</v>
      </c>
      <c r="H2711" s="85">
        <v>13.94</v>
      </c>
    </row>
    <row r="2712" spans="1:8">
      <c r="A2712" s="318" t="s">
        <v>69</v>
      </c>
      <c r="B2712" s="308"/>
      <c r="C2712" s="308"/>
      <c r="D2712" s="309"/>
      <c r="E2712" s="48"/>
      <c r="F2712" s="48">
        <f>SUM(F2709:F2710)</f>
        <v>2.1800000000000002</v>
      </c>
      <c r="H2712" s="84"/>
    </row>
    <row r="2713" spans="1:8">
      <c r="A2713" s="304" t="s">
        <v>70</v>
      </c>
      <c r="B2713" s="305"/>
      <c r="C2713" s="305"/>
      <c r="D2713" s="306"/>
      <c r="E2713" s="48"/>
      <c r="F2713" s="48">
        <f>F2711</f>
        <v>14.18</v>
      </c>
      <c r="H2713" s="162">
        <f>H2714/D2711</f>
        <v>1.7280701754385956</v>
      </c>
    </row>
    <row r="2714" spans="1:8">
      <c r="A2714" s="304" t="s">
        <v>71</v>
      </c>
      <c r="B2714" s="305"/>
      <c r="C2714" s="305"/>
      <c r="D2714" s="306"/>
      <c r="E2714" s="48"/>
      <c r="F2714" s="48">
        <f>F2713+F2712</f>
        <v>16.36</v>
      </c>
      <c r="G2714" s="130">
        <v>18.329999999999998</v>
      </c>
      <c r="H2714" s="162">
        <f>G2714-F2714</f>
        <v>1.9699999999999989</v>
      </c>
    </row>
    <row r="2717" spans="1:8" ht="25.5">
      <c r="A2717" s="50" t="s">
        <v>714</v>
      </c>
      <c r="B2717" s="49" t="s">
        <v>715</v>
      </c>
      <c r="C2717" s="50" t="s">
        <v>215</v>
      </c>
      <c r="D2717" s="51"/>
    </row>
    <row r="2718" spans="1:8">
      <c r="A2718" s="45" t="s">
        <v>64</v>
      </c>
      <c r="B2718" s="44" t="s">
        <v>65</v>
      </c>
      <c r="C2718" s="45" t="s">
        <v>35</v>
      </c>
      <c r="D2718" s="45" t="s">
        <v>66</v>
      </c>
      <c r="E2718" s="46" t="s">
        <v>67</v>
      </c>
      <c r="F2718" s="45" t="s">
        <v>68</v>
      </c>
      <c r="H2718" s="82" t="s">
        <v>67</v>
      </c>
    </row>
    <row r="2719" spans="1:8">
      <c r="A2719" s="54">
        <v>88310</v>
      </c>
      <c r="B2719" s="52" t="s">
        <v>180</v>
      </c>
      <c r="C2719" s="54" t="s">
        <v>62</v>
      </c>
      <c r="D2719" s="54" t="s">
        <v>438</v>
      </c>
      <c r="E2719" s="48">
        <f>(1-'Entrada de Dados'!$B$5)*H2719</f>
        <v>10.32044</v>
      </c>
      <c r="F2719" s="48">
        <f>ROUND(E2719*D2719,2)</f>
        <v>5.2</v>
      </c>
      <c r="H2719" s="85">
        <v>11.57</v>
      </c>
    </row>
    <row r="2720" spans="1:8">
      <c r="A2720" s="54">
        <v>88316</v>
      </c>
      <c r="B2720" s="52" t="s">
        <v>61</v>
      </c>
      <c r="C2720" s="54" t="s">
        <v>62</v>
      </c>
      <c r="D2720" s="54" t="s">
        <v>439</v>
      </c>
      <c r="E2720" s="48">
        <f>(1-'Entrada de Dados'!$B$5)*H2720</f>
        <v>8.1796400000000009</v>
      </c>
      <c r="F2720" s="48">
        <f>ROUND(E2720*D2720,2)</f>
        <v>1.51</v>
      </c>
      <c r="H2720" s="85">
        <v>9.17</v>
      </c>
    </row>
    <row r="2721" spans="1:8">
      <c r="A2721" s="54">
        <v>3767</v>
      </c>
      <c r="B2721" s="52" t="s">
        <v>427</v>
      </c>
      <c r="C2721" s="54" t="s">
        <v>91</v>
      </c>
      <c r="D2721" s="54" t="s">
        <v>135</v>
      </c>
      <c r="E2721" s="48">
        <f>(1-'Entrada de Dados'!$B$5)*H2721</f>
        <v>0.49060000000000004</v>
      </c>
      <c r="F2721" s="48">
        <f>ROUND(E2721*D2721,2)</f>
        <v>0.03</v>
      </c>
      <c r="H2721" s="85">
        <v>0.55000000000000004</v>
      </c>
    </row>
    <row r="2722" spans="1:8">
      <c r="A2722" s="54">
        <v>4051</v>
      </c>
      <c r="B2722" s="52" t="s">
        <v>428</v>
      </c>
      <c r="C2722" s="54" t="s">
        <v>429</v>
      </c>
      <c r="D2722" s="54" t="s">
        <v>440</v>
      </c>
      <c r="E2722" s="48">
        <f>(1-'Entrada de Dados'!$B$5)*H2722</f>
        <v>56.187080000000002</v>
      </c>
      <c r="F2722" s="48">
        <f>ROUND(E2722*D2722,2)</f>
        <v>1.84</v>
      </c>
      <c r="H2722" s="85">
        <v>62.99</v>
      </c>
    </row>
    <row r="2723" spans="1:8">
      <c r="A2723" s="318" t="s">
        <v>69</v>
      </c>
      <c r="B2723" s="308"/>
      <c r="C2723" s="308"/>
      <c r="D2723" s="309"/>
      <c r="E2723" s="48"/>
      <c r="F2723" s="48">
        <f>SUM(F2719:F2720)</f>
        <v>6.71</v>
      </c>
      <c r="H2723" s="84"/>
    </row>
    <row r="2724" spans="1:8">
      <c r="A2724" s="304" t="s">
        <v>70</v>
      </c>
      <c r="B2724" s="305"/>
      <c r="C2724" s="305"/>
      <c r="D2724" s="306"/>
      <c r="E2724" s="48"/>
      <c r="F2724" s="48">
        <f>SUM(F2721:F2722)</f>
        <v>1.87</v>
      </c>
      <c r="H2724" s="162">
        <f>H2725/D2722</f>
        <v>32.012195121951237</v>
      </c>
    </row>
    <row r="2725" spans="1:8">
      <c r="A2725" s="304" t="s">
        <v>71</v>
      </c>
      <c r="B2725" s="305"/>
      <c r="C2725" s="305"/>
      <c r="D2725" s="306"/>
      <c r="E2725" s="48"/>
      <c r="F2725" s="48">
        <f>F2724+F2723</f>
        <v>8.58</v>
      </c>
      <c r="G2725" s="130">
        <v>9.6300000000000008</v>
      </c>
      <c r="H2725" s="162">
        <f>G2725-F2725</f>
        <v>1.0500000000000007</v>
      </c>
    </row>
    <row r="2728" spans="1:8" ht="38.25">
      <c r="A2728" s="50" t="s">
        <v>716</v>
      </c>
      <c r="B2728" s="49" t="s">
        <v>717</v>
      </c>
      <c r="C2728" s="50" t="s">
        <v>215</v>
      </c>
      <c r="D2728" s="51"/>
    </row>
    <row r="2729" spans="1:8">
      <c r="A2729" s="45" t="s">
        <v>64</v>
      </c>
      <c r="B2729" s="44" t="s">
        <v>65</v>
      </c>
      <c r="C2729" s="45" t="s">
        <v>35</v>
      </c>
      <c r="D2729" s="45" t="s">
        <v>66</v>
      </c>
      <c r="E2729" s="46" t="s">
        <v>67</v>
      </c>
      <c r="F2729" s="45" t="s">
        <v>68</v>
      </c>
      <c r="H2729" s="82" t="s">
        <v>67</v>
      </c>
    </row>
    <row r="2730" spans="1:8">
      <c r="A2730" s="54">
        <v>88310</v>
      </c>
      <c r="B2730" s="52" t="s">
        <v>180</v>
      </c>
      <c r="C2730" s="54" t="s">
        <v>62</v>
      </c>
      <c r="D2730" s="54" t="s">
        <v>271</v>
      </c>
      <c r="E2730" s="48">
        <f>(1-'Entrada de Dados'!$B$5)*H2730</f>
        <v>10.32044</v>
      </c>
      <c r="F2730" s="48">
        <f>ROUND(E2730*D2730,2)</f>
        <v>1.34</v>
      </c>
      <c r="H2730" s="85">
        <v>11.57</v>
      </c>
    </row>
    <row r="2731" spans="1:8">
      <c r="A2731" s="54">
        <v>88316</v>
      </c>
      <c r="B2731" s="52" t="s">
        <v>61</v>
      </c>
      <c r="C2731" s="54" t="s">
        <v>62</v>
      </c>
      <c r="D2731" s="54" t="s">
        <v>212</v>
      </c>
      <c r="E2731" s="48">
        <f>(1-'Entrada de Dados'!$B$5)*H2731</f>
        <v>8.1796400000000009</v>
      </c>
      <c r="F2731" s="48">
        <f>ROUND(E2731*D2731,2)</f>
        <v>0.39</v>
      </c>
      <c r="H2731" s="85">
        <v>9.17</v>
      </c>
    </row>
    <row r="2732" spans="1:8">
      <c r="A2732" s="54">
        <v>7345</v>
      </c>
      <c r="B2732" s="52" t="s">
        <v>441</v>
      </c>
      <c r="C2732" s="54" t="s">
        <v>186</v>
      </c>
      <c r="D2732" s="54" t="s">
        <v>231</v>
      </c>
      <c r="E2732" s="48">
        <f>(1-'Entrada de Dados'!$B$5)*H2732</f>
        <v>12.951840000000001</v>
      </c>
      <c r="F2732" s="48">
        <f>ROUND(E2732*D2732,2)</f>
        <v>4.2699999999999996</v>
      </c>
      <c r="H2732" s="85">
        <v>14.52</v>
      </c>
    </row>
    <row r="2733" spans="1:8">
      <c r="A2733" s="318" t="s">
        <v>69</v>
      </c>
      <c r="B2733" s="308"/>
      <c r="C2733" s="308"/>
      <c r="D2733" s="309"/>
      <c r="E2733" s="48"/>
      <c r="F2733" s="48">
        <f>SUM(F2730:F2731)</f>
        <v>1.73</v>
      </c>
      <c r="H2733" s="84"/>
    </row>
    <row r="2734" spans="1:8">
      <c r="A2734" s="304" t="s">
        <v>70</v>
      </c>
      <c r="B2734" s="305"/>
      <c r="C2734" s="305"/>
      <c r="D2734" s="306"/>
      <c r="E2734" s="48"/>
      <c r="F2734" s="48">
        <f>F2732</f>
        <v>4.2699999999999996</v>
      </c>
      <c r="H2734" s="162">
        <f>H2735/D2732</f>
        <v>2.2121212121212133</v>
      </c>
    </row>
    <row r="2735" spans="1:8">
      <c r="A2735" s="304" t="s">
        <v>71</v>
      </c>
      <c r="B2735" s="305"/>
      <c r="C2735" s="305"/>
      <c r="D2735" s="306"/>
      <c r="E2735" s="48"/>
      <c r="F2735" s="48">
        <f>F2734+F2733</f>
        <v>6</v>
      </c>
      <c r="G2735" s="138">
        <v>6.73</v>
      </c>
      <c r="H2735" s="162">
        <f>G2735-F2735</f>
        <v>0.73000000000000043</v>
      </c>
    </row>
    <row r="2738" spans="1:8" ht="38.25">
      <c r="A2738" s="50" t="s">
        <v>716</v>
      </c>
      <c r="B2738" s="49" t="s">
        <v>717</v>
      </c>
      <c r="C2738" s="50" t="s">
        <v>215</v>
      </c>
      <c r="D2738" s="51"/>
    </row>
    <row r="2739" spans="1:8">
      <c r="A2739" s="45" t="s">
        <v>64</v>
      </c>
      <c r="B2739" s="44" t="s">
        <v>65</v>
      </c>
      <c r="C2739" s="45" t="s">
        <v>35</v>
      </c>
      <c r="D2739" s="45" t="s">
        <v>66</v>
      </c>
      <c r="E2739" s="46" t="s">
        <v>67</v>
      </c>
      <c r="F2739" s="45" t="s">
        <v>68</v>
      </c>
      <c r="H2739" s="82" t="s">
        <v>67</v>
      </c>
    </row>
    <row r="2740" spans="1:8">
      <c r="A2740" s="54">
        <v>88310</v>
      </c>
      <c r="B2740" s="52" t="s">
        <v>180</v>
      </c>
      <c r="C2740" s="54" t="s">
        <v>62</v>
      </c>
      <c r="D2740" s="54" t="s">
        <v>271</v>
      </c>
      <c r="E2740" s="48">
        <f>(1-'Entrada de Dados'!$B$5)*H2740</f>
        <v>10.32044</v>
      </c>
      <c r="F2740" s="48">
        <f>ROUND(E2740*D2740,2)</f>
        <v>1.34</v>
      </c>
      <c r="H2740" s="85">
        <v>11.57</v>
      </c>
    </row>
    <row r="2741" spans="1:8">
      <c r="A2741" s="54">
        <v>88316</v>
      </c>
      <c r="B2741" s="52" t="s">
        <v>61</v>
      </c>
      <c r="C2741" s="54" t="s">
        <v>62</v>
      </c>
      <c r="D2741" s="54" t="s">
        <v>212</v>
      </c>
      <c r="E2741" s="48">
        <f>(1-'Entrada de Dados'!$B$5)*H2741</f>
        <v>8.1796400000000009</v>
      </c>
      <c r="F2741" s="48">
        <f>ROUND(E2741*D2741,2)</f>
        <v>0.39</v>
      </c>
      <c r="H2741" s="85">
        <v>9.17</v>
      </c>
    </row>
    <row r="2742" spans="1:8">
      <c r="A2742" s="54">
        <v>7345</v>
      </c>
      <c r="B2742" s="52" t="s">
        <v>441</v>
      </c>
      <c r="C2742" s="54" t="s">
        <v>186</v>
      </c>
      <c r="D2742" s="54" t="s">
        <v>231</v>
      </c>
      <c r="E2742" s="48">
        <f>(1-'Entrada de Dados'!$B$5)*H2742</f>
        <v>12.951840000000001</v>
      </c>
      <c r="F2742" s="48">
        <f>ROUND(E2742*D2742,2)</f>
        <v>4.2699999999999996</v>
      </c>
      <c r="H2742" s="85">
        <v>14.52</v>
      </c>
    </row>
    <row r="2743" spans="1:8">
      <c r="A2743" s="318" t="s">
        <v>69</v>
      </c>
      <c r="B2743" s="308"/>
      <c r="C2743" s="308"/>
      <c r="D2743" s="309"/>
      <c r="E2743" s="48"/>
      <c r="F2743" s="48">
        <f>SUM(F2740:F2741)</f>
        <v>1.73</v>
      </c>
      <c r="H2743" s="84"/>
    </row>
    <row r="2744" spans="1:8">
      <c r="A2744" s="304" t="s">
        <v>70</v>
      </c>
      <c r="B2744" s="305"/>
      <c r="C2744" s="305"/>
      <c r="D2744" s="306"/>
      <c r="E2744" s="48"/>
      <c r="F2744" s="48">
        <f>F2742</f>
        <v>4.2699999999999996</v>
      </c>
      <c r="H2744" s="162">
        <f>H2745/D2742</f>
        <v>2.2121212121212133</v>
      </c>
    </row>
    <row r="2745" spans="1:8">
      <c r="A2745" s="304" t="s">
        <v>71</v>
      </c>
      <c r="B2745" s="305"/>
      <c r="C2745" s="305"/>
      <c r="D2745" s="306"/>
      <c r="E2745" s="48"/>
      <c r="F2745" s="48">
        <f>F2744+F2743</f>
        <v>6</v>
      </c>
      <c r="G2745" s="138">
        <v>6.73</v>
      </c>
      <c r="H2745" s="162">
        <f>G2745-F2745</f>
        <v>0.73000000000000043</v>
      </c>
    </row>
    <row r="2748" spans="1:8" ht="38.25">
      <c r="A2748" s="50" t="s">
        <v>718</v>
      </c>
      <c r="B2748" s="49" t="s">
        <v>719</v>
      </c>
      <c r="C2748" s="50" t="s">
        <v>215</v>
      </c>
      <c r="D2748" s="51"/>
    </row>
    <row r="2749" spans="1:8">
      <c r="A2749" s="45" t="s">
        <v>64</v>
      </c>
      <c r="B2749" s="44" t="s">
        <v>65</v>
      </c>
      <c r="C2749" s="45" t="s">
        <v>35</v>
      </c>
      <c r="D2749" s="45" t="s">
        <v>66</v>
      </c>
      <c r="E2749" s="46" t="s">
        <v>67</v>
      </c>
      <c r="F2749" s="45" t="s">
        <v>68</v>
      </c>
      <c r="H2749" s="82" t="s">
        <v>67</v>
      </c>
    </row>
    <row r="2750" spans="1:8">
      <c r="A2750" s="54">
        <v>88310</v>
      </c>
      <c r="B2750" s="52" t="s">
        <v>180</v>
      </c>
      <c r="C2750" s="54" t="s">
        <v>62</v>
      </c>
      <c r="D2750" s="54" t="s">
        <v>410</v>
      </c>
      <c r="E2750" s="48">
        <f>(1-'Entrada de Dados'!$B$5)*H2750</f>
        <v>10.32044</v>
      </c>
      <c r="F2750" s="48">
        <f t="shared" ref="F2750:F2755" si="37">ROUND(E2750*D2750,2)</f>
        <v>2.17</v>
      </c>
      <c r="H2750" s="85">
        <v>11.57</v>
      </c>
    </row>
    <row r="2751" spans="1:8">
      <c r="A2751" s="54">
        <v>88316</v>
      </c>
      <c r="B2751" s="52" t="s">
        <v>61</v>
      </c>
      <c r="C2751" s="54" t="s">
        <v>62</v>
      </c>
      <c r="D2751" s="54" t="s">
        <v>338</v>
      </c>
      <c r="E2751" s="48">
        <f>(1-'Entrada de Dados'!$B$5)*H2751</f>
        <v>8.1796400000000009</v>
      </c>
      <c r="F2751" s="48">
        <f t="shared" si="37"/>
        <v>0.9</v>
      </c>
      <c r="H2751" s="85">
        <v>9.17</v>
      </c>
    </row>
    <row r="2752" spans="1:8">
      <c r="A2752" s="54">
        <v>3768</v>
      </c>
      <c r="B2752" s="52" t="s">
        <v>442</v>
      </c>
      <c r="C2752" s="54" t="s">
        <v>91</v>
      </c>
      <c r="D2752" s="54" t="s">
        <v>443</v>
      </c>
      <c r="E2752" s="48">
        <f>(1-'Entrada de Dados'!$B$5)*H2752</f>
        <v>2.0694399999999997</v>
      </c>
      <c r="F2752" s="48">
        <f t="shared" si="37"/>
        <v>1.1399999999999999</v>
      </c>
      <c r="H2752" s="85">
        <v>2.3199999999999998</v>
      </c>
    </row>
    <row r="2753" spans="1:8">
      <c r="A2753" s="54">
        <v>5320</v>
      </c>
      <c r="B2753" s="52" t="s">
        <v>444</v>
      </c>
      <c r="C2753" s="54" t="s">
        <v>186</v>
      </c>
      <c r="D2753" s="54" t="s">
        <v>435</v>
      </c>
      <c r="E2753" s="48">
        <f>(1-'Entrada de Dados'!$B$5)*H2753</f>
        <v>24.779760000000003</v>
      </c>
      <c r="F2753" s="48">
        <f t="shared" si="37"/>
        <v>1.0900000000000001</v>
      </c>
      <c r="H2753" s="85">
        <v>27.78</v>
      </c>
    </row>
    <row r="2754" spans="1:8">
      <c r="A2754" s="54">
        <v>7288</v>
      </c>
      <c r="B2754" s="52" t="s">
        <v>445</v>
      </c>
      <c r="C2754" s="54" t="s">
        <v>186</v>
      </c>
      <c r="D2754" s="54" t="s">
        <v>434</v>
      </c>
      <c r="E2754" s="48">
        <f>(1-'Entrada de Dados'!$B$5)*H2754</f>
        <v>21.97888</v>
      </c>
      <c r="F2754" s="48">
        <f t="shared" si="37"/>
        <v>3.87</v>
      </c>
      <c r="H2754" s="85">
        <v>24.64</v>
      </c>
    </row>
    <row r="2755" spans="1:8">
      <c r="A2755" s="54">
        <v>7307</v>
      </c>
      <c r="B2755" s="52" t="s">
        <v>446</v>
      </c>
      <c r="C2755" s="54" t="s">
        <v>186</v>
      </c>
      <c r="D2755" s="54" t="s">
        <v>447</v>
      </c>
      <c r="E2755" s="48">
        <f>(1-'Entrada de Dados'!$B$5)*H2755</f>
        <v>18.85688</v>
      </c>
      <c r="F2755" s="48">
        <f t="shared" si="37"/>
        <v>2.4900000000000002</v>
      </c>
      <c r="H2755" s="85">
        <v>21.14</v>
      </c>
    </row>
    <row r="2756" spans="1:8">
      <c r="A2756" s="318" t="s">
        <v>69</v>
      </c>
      <c r="B2756" s="308"/>
      <c r="C2756" s="308"/>
      <c r="D2756" s="309"/>
      <c r="E2756" s="48"/>
      <c r="F2756" s="48">
        <f>SUM(F2750:F2751)</f>
        <v>3.07</v>
      </c>
      <c r="H2756" s="84"/>
    </row>
    <row r="2757" spans="1:8">
      <c r="A2757" s="304" t="s">
        <v>70</v>
      </c>
      <c r="B2757" s="305"/>
      <c r="C2757" s="305"/>
      <c r="D2757" s="306"/>
      <c r="E2757" s="48"/>
      <c r="F2757" s="48">
        <f>SUM(F2752:F2755)</f>
        <v>8.59</v>
      </c>
      <c r="H2757" s="162">
        <f>H2758/D2755</f>
        <v>10.681818181818182</v>
      </c>
    </row>
    <row r="2758" spans="1:8">
      <c r="A2758" s="304" t="s">
        <v>71</v>
      </c>
      <c r="B2758" s="305"/>
      <c r="C2758" s="305"/>
      <c r="D2758" s="306"/>
      <c r="E2758" s="48"/>
      <c r="F2758" s="48">
        <f>F2757+F2756</f>
        <v>11.66</v>
      </c>
      <c r="G2758" s="130">
        <v>13.07</v>
      </c>
      <c r="H2758" s="162">
        <f>G2758-F2758</f>
        <v>1.4100000000000001</v>
      </c>
    </row>
    <row r="2761" spans="1:8" ht="38.25">
      <c r="A2761" s="50" t="s">
        <v>718</v>
      </c>
      <c r="B2761" s="49" t="s">
        <v>719</v>
      </c>
      <c r="C2761" s="50" t="s">
        <v>215</v>
      </c>
      <c r="D2761" s="51"/>
    </row>
    <row r="2762" spans="1:8">
      <c r="A2762" s="45" t="s">
        <v>64</v>
      </c>
      <c r="B2762" s="44" t="s">
        <v>65</v>
      </c>
      <c r="C2762" s="45" t="s">
        <v>35</v>
      </c>
      <c r="D2762" s="45" t="s">
        <v>66</v>
      </c>
      <c r="E2762" s="46" t="s">
        <v>67</v>
      </c>
      <c r="F2762" s="45" t="s">
        <v>68</v>
      </c>
      <c r="H2762" s="82" t="s">
        <v>67</v>
      </c>
    </row>
    <row r="2763" spans="1:8">
      <c r="A2763" s="54">
        <v>88310</v>
      </c>
      <c r="B2763" s="52" t="s">
        <v>180</v>
      </c>
      <c r="C2763" s="54" t="s">
        <v>62</v>
      </c>
      <c r="D2763" s="54" t="s">
        <v>410</v>
      </c>
      <c r="E2763" s="48">
        <f>(1-'Entrada de Dados'!$B$5)*H2763</f>
        <v>10.32044</v>
      </c>
      <c r="F2763" s="48">
        <f t="shared" ref="F2763:F2768" si="38">ROUND(E2763*D2763,2)</f>
        <v>2.17</v>
      </c>
      <c r="H2763" s="85">
        <v>11.57</v>
      </c>
    </row>
    <row r="2764" spans="1:8">
      <c r="A2764" s="54">
        <v>88316</v>
      </c>
      <c r="B2764" s="52" t="s">
        <v>61</v>
      </c>
      <c r="C2764" s="54" t="s">
        <v>62</v>
      </c>
      <c r="D2764" s="54" t="s">
        <v>338</v>
      </c>
      <c r="E2764" s="48">
        <f>(1-'Entrada de Dados'!$B$5)*H2764</f>
        <v>8.1796400000000009</v>
      </c>
      <c r="F2764" s="48">
        <f t="shared" si="38"/>
        <v>0.9</v>
      </c>
      <c r="H2764" s="85">
        <v>9.17</v>
      </c>
    </row>
    <row r="2765" spans="1:8">
      <c r="A2765" s="54">
        <v>3768</v>
      </c>
      <c r="B2765" s="52" t="s">
        <v>442</v>
      </c>
      <c r="C2765" s="54" t="s">
        <v>91</v>
      </c>
      <c r="D2765" s="54" t="s">
        <v>443</v>
      </c>
      <c r="E2765" s="48">
        <f>(1-'Entrada de Dados'!$B$5)*H2765</f>
        <v>2.0694399999999997</v>
      </c>
      <c r="F2765" s="48">
        <f t="shared" si="38"/>
        <v>1.1399999999999999</v>
      </c>
      <c r="H2765" s="85">
        <v>2.3199999999999998</v>
      </c>
    </row>
    <row r="2766" spans="1:8">
      <c r="A2766" s="54">
        <v>5320</v>
      </c>
      <c r="B2766" s="52" t="s">
        <v>444</v>
      </c>
      <c r="C2766" s="54" t="s">
        <v>186</v>
      </c>
      <c r="D2766" s="54" t="s">
        <v>435</v>
      </c>
      <c r="E2766" s="48">
        <f>(1-'Entrada de Dados'!$B$5)*H2766</f>
        <v>24.779760000000003</v>
      </c>
      <c r="F2766" s="48">
        <f t="shared" si="38"/>
        <v>1.0900000000000001</v>
      </c>
      <c r="H2766" s="85">
        <v>27.78</v>
      </c>
    </row>
    <row r="2767" spans="1:8">
      <c r="A2767" s="54">
        <v>7288</v>
      </c>
      <c r="B2767" s="52" t="s">
        <v>445</v>
      </c>
      <c r="C2767" s="54" t="s">
        <v>186</v>
      </c>
      <c r="D2767" s="54" t="s">
        <v>434</v>
      </c>
      <c r="E2767" s="48">
        <f>(1-'Entrada de Dados'!$B$5)*H2767</f>
        <v>21.97888</v>
      </c>
      <c r="F2767" s="48">
        <f t="shared" si="38"/>
        <v>3.87</v>
      </c>
      <c r="H2767" s="85">
        <v>24.64</v>
      </c>
    </row>
    <row r="2768" spans="1:8">
      <c r="A2768" s="54">
        <v>7307</v>
      </c>
      <c r="B2768" s="52" t="s">
        <v>446</v>
      </c>
      <c r="C2768" s="54" t="s">
        <v>186</v>
      </c>
      <c r="D2768" s="54" t="s">
        <v>447</v>
      </c>
      <c r="E2768" s="48">
        <f>(1-'Entrada de Dados'!$B$5)*H2768</f>
        <v>18.85688</v>
      </c>
      <c r="F2768" s="48">
        <f t="shared" si="38"/>
        <v>2.4900000000000002</v>
      </c>
      <c r="H2768" s="85">
        <v>21.14</v>
      </c>
    </row>
    <row r="2769" spans="1:8">
      <c r="A2769" s="318" t="s">
        <v>69</v>
      </c>
      <c r="B2769" s="308"/>
      <c r="C2769" s="308"/>
      <c r="D2769" s="309"/>
      <c r="E2769" s="48"/>
      <c r="F2769" s="48">
        <f>SUM(F2763:F2764)</f>
        <v>3.07</v>
      </c>
      <c r="H2769" s="84"/>
    </row>
    <row r="2770" spans="1:8">
      <c r="A2770" s="304" t="s">
        <v>70</v>
      </c>
      <c r="B2770" s="305"/>
      <c r="C2770" s="305"/>
      <c r="D2770" s="306"/>
      <c r="E2770" s="48"/>
      <c r="F2770" s="48">
        <f>SUM(F2765:F2768)</f>
        <v>8.59</v>
      </c>
      <c r="H2770" s="162">
        <f>H2771/D2768</f>
        <v>10.681818181818182</v>
      </c>
    </row>
    <row r="2771" spans="1:8">
      <c r="A2771" s="304" t="s">
        <v>71</v>
      </c>
      <c r="B2771" s="305"/>
      <c r="C2771" s="305"/>
      <c r="D2771" s="306"/>
      <c r="E2771" s="48"/>
      <c r="F2771" s="48">
        <f>F2770+F2769</f>
        <v>11.66</v>
      </c>
      <c r="G2771" s="130">
        <v>13.07</v>
      </c>
      <c r="H2771" s="162">
        <f>G2771-F2771</f>
        <v>1.4100000000000001</v>
      </c>
    </row>
    <row r="2773" spans="1:8" ht="13.5" thickBot="1"/>
    <row r="2774" spans="1:8">
      <c r="A2774" s="310" t="s">
        <v>58</v>
      </c>
      <c r="B2774" s="312" t="e">
        <f>#REF!</f>
        <v>#REF!</v>
      </c>
      <c r="C2774" s="313"/>
      <c r="D2774" s="313"/>
      <c r="E2774" s="313"/>
      <c r="F2774" s="314"/>
    </row>
    <row r="2775" spans="1:8" ht="13.5" thickBot="1">
      <c r="A2775" s="311"/>
      <c r="B2775" s="315"/>
      <c r="C2775" s="316"/>
      <c r="D2775" s="316"/>
      <c r="E2775" s="316"/>
      <c r="F2775" s="317"/>
    </row>
    <row r="2778" spans="1:8" ht="25.5">
      <c r="A2778" s="50" t="s">
        <v>720</v>
      </c>
      <c r="B2778" s="49" t="s">
        <v>721</v>
      </c>
      <c r="C2778" s="50" t="s">
        <v>91</v>
      </c>
      <c r="D2778" s="51"/>
    </row>
    <row r="2779" spans="1:8">
      <c r="A2779" s="45" t="s">
        <v>64</v>
      </c>
      <c r="B2779" s="44" t="s">
        <v>65</v>
      </c>
      <c r="C2779" s="45" t="s">
        <v>35</v>
      </c>
      <c r="D2779" s="45" t="s">
        <v>66</v>
      </c>
      <c r="E2779" s="46" t="s">
        <v>67</v>
      </c>
      <c r="F2779" s="45" t="s">
        <v>68</v>
      </c>
    </row>
    <row r="2780" spans="1:8" ht="38.25">
      <c r="A2780" s="56" t="s">
        <v>722</v>
      </c>
      <c r="B2780" s="53" t="s">
        <v>723</v>
      </c>
      <c r="C2780" s="56" t="s">
        <v>91</v>
      </c>
      <c r="D2780" s="56" t="s">
        <v>724</v>
      </c>
      <c r="E2780" s="48">
        <f>(1-'Entrada de Dados'!$B$5)*H2780</f>
        <v>19.19584</v>
      </c>
      <c r="F2780" s="48">
        <f t="shared" ref="F2780:F2786" si="39">ROUND(E2780*D2780,2)</f>
        <v>38.39</v>
      </c>
      <c r="H2780" s="85">
        <v>21.52</v>
      </c>
    </row>
    <row r="2781" spans="1:8">
      <c r="A2781" s="54">
        <v>88274</v>
      </c>
      <c r="B2781" s="52" t="s">
        <v>257</v>
      </c>
      <c r="C2781" s="54" t="s">
        <v>62</v>
      </c>
      <c r="D2781" s="54" t="s">
        <v>448</v>
      </c>
      <c r="E2781" s="48">
        <f>(1-'Entrada de Dados'!$B$5)*H2781</f>
        <v>9.829839999999999</v>
      </c>
      <c r="F2781" s="48">
        <f t="shared" si="39"/>
        <v>14.65</v>
      </c>
      <c r="H2781" s="85">
        <v>11.02</v>
      </c>
    </row>
    <row r="2782" spans="1:8">
      <c r="A2782" s="54">
        <v>88316</v>
      </c>
      <c r="B2782" s="52" t="s">
        <v>61</v>
      </c>
      <c r="C2782" s="54" t="s">
        <v>62</v>
      </c>
      <c r="D2782" s="54" t="s">
        <v>449</v>
      </c>
      <c r="E2782" s="48">
        <f>(1-'Entrada de Dados'!$B$5)*H2782</f>
        <v>8.5364400000000007</v>
      </c>
      <c r="F2782" s="48">
        <f t="shared" si="39"/>
        <v>8.3699999999999992</v>
      </c>
      <c r="H2782" s="85">
        <v>9.57</v>
      </c>
    </row>
    <row r="2783" spans="1:8">
      <c r="A2783" s="54">
        <v>1380</v>
      </c>
      <c r="B2783" s="52" t="s">
        <v>165</v>
      </c>
      <c r="C2783" s="54" t="s">
        <v>88</v>
      </c>
      <c r="D2783" s="54" t="s">
        <v>450</v>
      </c>
      <c r="E2783" s="48">
        <f>(1-'Entrada de Dados'!$B$5)*H2783</f>
        <v>2.4084000000000003</v>
      </c>
      <c r="F2783" s="48">
        <f t="shared" si="39"/>
        <v>0.08</v>
      </c>
      <c r="H2783" s="85">
        <v>2.7</v>
      </c>
    </row>
    <row r="2784" spans="1:8">
      <c r="A2784" s="54">
        <v>4823</v>
      </c>
      <c r="B2784" s="52" t="s">
        <v>451</v>
      </c>
      <c r="C2784" s="54" t="s">
        <v>88</v>
      </c>
      <c r="D2784" s="54" t="s">
        <v>452</v>
      </c>
      <c r="E2784" s="48">
        <f>(1-'Entrada de Dados'!$B$5)*H2784</f>
        <v>20.62304</v>
      </c>
      <c r="F2784" s="48">
        <f t="shared" si="39"/>
        <v>10.78</v>
      </c>
      <c r="H2784" s="85">
        <v>23.12</v>
      </c>
    </row>
    <row r="2785" spans="1:8" ht="38.25">
      <c r="A2785" s="56" t="s">
        <v>725</v>
      </c>
      <c r="B2785" s="53" t="s">
        <v>726</v>
      </c>
      <c r="C2785" s="56" t="s">
        <v>91</v>
      </c>
      <c r="D2785" s="56" t="s">
        <v>727</v>
      </c>
      <c r="E2785" s="48">
        <f>(1-'Entrada de Dados'!$B$5)*H2785</f>
        <v>0.29436000000000001</v>
      </c>
      <c r="F2785" s="48">
        <f t="shared" si="39"/>
        <v>1.77</v>
      </c>
      <c r="H2785" s="85">
        <v>0.33</v>
      </c>
    </row>
    <row r="2786" spans="1:8">
      <c r="A2786" s="54">
        <v>11795</v>
      </c>
      <c r="B2786" s="52" t="s">
        <v>453</v>
      </c>
      <c r="C2786" s="54" t="s">
        <v>215</v>
      </c>
      <c r="D2786" s="54" t="s">
        <v>454</v>
      </c>
      <c r="E2786" s="48">
        <f>(1-'Entrada de Dados'!$B$5)*H2786</f>
        <v>247.98491999999999</v>
      </c>
      <c r="F2786" s="48">
        <f t="shared" si="39"/>
        <v>249.22</v>
      </c>
      <c r="H2786" s="85">
        <v>278.01</v>
      </c>
    </row>
    <row r="2787" spans="1:8">
      <c r="A2787" s="318" t="s">
        <v>69</v>
      </c>
      <c r="B2787" s="308"/>
      <c r="C2787" s="308"/>
      <c r="D2787" s="309"/>
      <c r="E2787" s="48"/>
      <c r="F2787" s="48">
        <f>SUM(F2781:F2782)</f>
        <v>23.02</v>
      </c>
      <c r="H2787" s="84"/>
    </row>
    <row r="2788" spans="1:8">
      <c r="A2788" s="304" t="s">
        <v>70</v>
      </c>
      <c r="B2788" s="305"/>
      <c r="C2788" s="305"/>
      <c r="D2788" s="306"/>
      <c r="E2788" s="48"/>
      <c r="F2788" s="48">
        <f>SUM(F2780:F2786)-F2787</f>
        <v>300.24</v>
      </c>
      <c r="H2788" s="162">
        <f>H2789/D2786</f>
        <v>38.945273631840784</v>
      </c>
    </row>
    <row r="2789" spans="1:8">
      <c r="A2789" s="304" t="s">
        <v>71</v>
      </c>
      <c r="B2789" s="305"/>
      <c r="C2789" s="305"/>
      <c r="D2789" s="306"/>
      <c r="E2789" s="48"/>
      <c r="F2789" s="48">
        <f>F2788+F2787</f>
        <v>323.26</v>
      </c>
      <c r="G2789" s="134">
        <v>362.4</v>
      </c>
      <c r="H2789" s="162">
        <f>G2789-F2789</f>
        <v>39.139999999999986</v>
      </c>
    </row>
    <row r="2792" spans="1:8">
      <c r="A2792" s="50"/>
      <c r="B2792" s="49" t="e">
        <f>#REF!</f>
        <v>#REF!</v>
      </c>
      <c r="C2792" s="50" t="s">
        <v>215</v>
      </c>
      <c r="D2792" s="51"/>
    </row>
    <row r="2793" spans="1:8">
      <c r="A2793" s="45" t="s">
        <v>64</v>
      </c>
      <c r="B2793" s="44" t="s">
        <v>65</v>
      </c>
      <c r="C2793" s="45" t="s">
        <v>35</v>
      </c>
      <c r="D2793" s="45" t="s">
        <v>66</v>
      </c>
      <c r="E2793" s="46" t="s">
        <v>67</v>
      </c>
      <c r="F2793" s="45" t="s">
        <v>68</v>
      </c>
      <c r="H2793" s="82" t="s">
        <v>67</v>
      </c>
    </row>
    <row r="2794" spans="1:8">
      <c r="A2794" s="54">
        <v>88316</v>
      </c>
      <c r="B2794" s="52" t="s">
        <v>61</v>
      </c>
      <c r="C2794" s="54" t="s">
        <v>62</v>
      </c>
      <c r="D2794" s="54" t="s">
        <v>338</v>
      </c>
      <c r="E2794" s="48">
        <f>(1-'Entrada de Dados'!$B$5)*H2794</f>
        <v>8.5364400000000007</v>
      </c>
      <c r="F2794" s="48">
        <f>ROUND(E2794*D2794,2)</f>
        <v>0.94</v>
      </c>
      <c r="H2794" s="85">
        <v>9.57</v>
      </c>
    </row>
    <row r="2795" spans="1:8">
      <c r="A2795" s="54"/>
      <c r="B2795" s="52" t="s">
        <v>455</v>
      </c>
      <c r="C2795" s="56" t="s">
        <v>91</v>
      </c>
      <c r="D2795" s="54">
        <v>1</v>
      </c>
      <c r="E2795" s="48">
        <f>(1-'Entrada de Dados'!$B$5)*H2795</f>
        <v>19.945119999999999</v>
      </c>
      <c r="F2795" s="48">
        <f>ROUND(E2795*D2795,2)</f>
        <v>19.95</v>
      </c>
      <c r="H2795" s="85">
        <v>22.36</v>
      </c>
    </row>
    <row r="2796" spans="1:8">
      <c r="A2796" s="318" t="s">
        <v>69</v>
      </c>
      <c r="B2796" s="308"/>
      <c r="C2796" s="308"/>
      <c r="D2796" s="309"/>
      <c r="E2796" s="48"/>
      <c r="F2796" s="48">
        <f>F2794</f>
        <v>0.94</v>
      </c>
      <c r="H2796" s="84"/>
    </row>
    <row r="2797" spans="1:8">
      <c r="A2797" s="304" t="s">
        <v>70</v>
      </c>
      <c r="B2797" s="305"/>
      <c r="C2797" s="305"/>
      <c r="D2797" s="306"/>
      <c r="E2797" s="48"/>
      <c r="F2797" s="48">
        <f>F2795</f>
        <v>19.95</v>
      </c>
      <c r="H2797" s="162">
        <f>H2798/D2795</f>
        <v>2.5199999999999996</v>
      </c>
    </row>
    <row r="2798" spans="1:8">
      <c r="A2798" s="304" t="s">
        <v>71</v>
      </c>
      <c r="B2798" s="305"/>
      <c r="C2798" s="305"/>
      <c r="D2798" s="306"/>
      <c r="E2798" s="48"/>
      <c r="F2798" s="48">
        <f>F2797+F2796</f>
        <v>20.89</v>
      </c>
      <c r="G2798" s="134">
        <v>23.41</v>
      </c>
      <c r="H2798" s="162">
        <f>G2798-F2798</f>
        <v>2.5199999999999996</v>
      </c>
    </row>
    <row r="2801" spans="1:8">
      <c r="A2801" s="50"/>
      <c r="B2801" s="49" t="e">
        <f>#REF!</f>
        <v>#REF!</v>
      </c>
      <c r="C2801" s="50" t="s">
        <v>91</v>
      </c>
      <c r="D2801" s="51"/>
    </row>
    <row r="2802" spans="1:8">
      <c r="A2802" s="45" t="s">
        <v>64</v>
      </c>
      <c r="B2802" s="44" t="s">
        <v>65</v>
      </c>
      <c r="C2802" s="45" t="s">
        <v>35</v>
      </c>
      <c r="D2802" s="45" t="s">
        <v>66</v>
      </c>
      <c r="E2802" s="46" t="s">
        <v>67</v>
      </c>
      <c r="F2802" s="45" t="s">
        <v>68</v>
      </c>
      <c r="H2802" s="82" t="s">
        <v>67</v>
      </c>
    </row>
    <row r="2803" spans="1:8" ht="38.25">
      <c r="A2803" s="56" t="s">
        <v>728</v>
      </c>
      <c r="B2803" s="53" t="s">
        <v>729</v>
      </c>
      <c r="C2803" s="56" t="s">
        <v>91</v>
      </c>
      <c r="D2803" s="56" t="s">
        <v>611</v>
      </c>
      <c r="E2803" s="48">
        <f>(1-'Entrada de Dados'!$B$5)*H2803</f>
        <v>54.420920000000002</v>
      </c>
      <c r="F2803" s="48">
        <f t="shared" ref="F2803:F2808" si="40">ROUND(E2803*D2803,2)</f>
        <v>54.42</v>
      </c>
      <c r="H2803" s="85">
        <v>61.01</v>
      </c>
    </row>
    <row r="2804" spans="1:8" ht="38.25">
      <c r="A2804" s="56" t="s">
        <v>730</v>
      </c>
      <c r="B2804" s="53" t="s">
        <v>731</v>
      </c>
      <c r="C2804" s="56" t="s">
        <v>91</v>
      </c>
      <c r="D2804" s="56" t="s">
        <v>611</v>
      </c>
      <c r="E2804" s="48">
        <f>(1-'Entrada de Dados'!$B$5)*H2804</f>
        <v>112.10656</v>
      </c>
      <c r="F2804" s="48">
        <f t="shared" si="40"/>
        <v>112.11</v>
      </c>
      <c r="H2804" s="85">
        <v>125.68</v>
      </c>
    </row>
    <row r="2805" spans="1:8" ht="25.5">
      <c r="A2805" s="56" t="s">
        <v>732</v>
      </c>
      <c r="B2805" s="53" t="s">
        <v>733</v>
      </c>
      <c r="C2805" s="56" t="s">
        <v>91</v>
      </c>
      <c r="D2805" s="56" t="s">
        <v>611</v>
      </c>
      <c r="E2805" s="48">
        <f>(1-'Entrada de Dados'!$B$5)*H2805</f>
        <v>56.347640000000006</v>
      </c>
      <c r="F2805" s="48">
        <f t="shared" si="40"/>
        <v>56.35</v>
      </c>
      <c r="H2805" s="85">
        <v>63.17</v>
      </c>
    </row>
    <row r="2806" spans="1:8">
      <c r="A2806" s="166"/>
      <c r="B2806" s="147" t="s">
        <v>456</v>
      </c>
      <c r="C2806" s="56" t="s">
        <v>91</v>
      </c>
      <c r="D2806" s="56" t="s">
        <v>611</v>
      </c>
      <c r="E2806" s="48">
        <f>(1-'Entrada de Dados'!$B$5)*H2806</f>
        <v>7.3322400000000005</v>
      </c>
      <c r="F2806" s="48">
        <f t="shared" si="40"/>
        <v>7.33</v>
      </c>
      <c r="H2806" s="85">
        <v>8.2200000000000006</v>
      </c>
    </row>
    <row r="2807" spans="1:8">
      <c r="A2807" s="54">
        <v>88316</v>
      </c>
      <c r="B2807" s="52" t="s">
        <v>61</v>
      </c>
      <c r="C2807" s="54" t="s">
        <v>62</v>
      </c>
      <c r="D2807" s="54">
        <v>0.1</v>
      </c>
      <c r="E2807" s="48">
        <f>(1-'Entrada de Dados'!$B$5)*H2807</f>
        <v>8.5364400000000007</v>
      </c>
      <c r="F2807" s="48">
        <f t="shared" si="40"/>
        <v>0.85</v>
      </c>
      <c r="H2807" s="85">
        <v>9.57</v>
      </c>
    </row>
    <row r="2808" spans="1:8" ht="25.5">
      <c r="A2808" s="56" t="s">
        <v>115</v>
      </c>
      <c r="B2808" s="53" t="s">
        <v>116</v>
      </c>
      <c r="C2808" s="56" t="s">
        <v>62</v>
      </c>
      <c r="D2808" s="56">
        <v>0.1</v>
      </c>
      <c r="E2808" s="48">
        <f>(1-'Entrada de Dados'!$B$5)*H2808</f>
        <v>10.32044</v>
      </c>
      <c r="F2808" s="48">
        <f t="shared" si="40"/>
        <v>1.03</v>
      </c>
      <c r="H2808" s="85">
        <v>11.57</v>
      </c>
    </row>
    <row r="2809" spans="1:8">
      <c r="A2809" s="318" t="s">
        <v>69</v>
      </c>
      <c r="B2809" s="308"/>
      <c r="C2809" s="308"/>
      <c r="D2809" s="309"/>
      <c r="E2809" s="48"/>
      <c r="F2809" s="48">
        <f>SUM(F2807:F2808)</f>
        <v>1.88</v>
      </c>
      <c r="H2809" s="84"/>
    </row>
    <row r="2810" spans="1:8">
      <c r="A2810" s="304" t="s">
        <v>70</v>
      </c>
      <c r="B2810" s="305"/>
      <c r="C2810" s="305"/>
      <c r="D2810" s="306"/>
      <c r="E2810" s="48"/>
      <c r="F2810" s="48">
        <f>SUM(F2803:F2806)</f>
        <v>230.21</v>
      </c>
      <c r="H2810" s="84"/>
    </row>
    <row r="2811" spans="1:8">
      <c r="A2811" s="304" t="s">
        <v>71</v>
      </c>
      <c r="B2811" s="305"/>
      <c r="C2811" s="305"/>
      <c r="D2811" s="306"/>
      <c r="E2811" s="48"/>
      <c r="F2811" s="48">
        <f>F2810+F2809</f>
        <v>232.09</v>
      </c>
      <c r="G2811" s="134">
        <v>260.2</v>
      </c>
      <c r="H2811" s="162">
        <f>G2811-F2811</f>
        <v>28.109999999999985</v>
      </c>
    </row>
    <row r="2814" spans="1:8" ht="38.25">
      <c r="A2814" s="50" t="s">
        <v>734</v>
      </c>
      <c r="B2814" s="49" t="s">
        <v>735</v>
      </c>
      <c r="C2814" s="50" t="s">
        <v>91</v>
      </c>
      <c r="D2814" s="51"/>
    </row>
    <row r="2815" spans="1:8">
      <c r="A2815" s="45" t="s">
        <v>64</v>
      </c>
      <c r="B2815" s="44" t="s">
        <v>65</v>
      </c>
      <c r="C2815" s="45" t="s">
        <v>35</v>
      </c>
      <c r="D2815" s="45" t="s">
        <v>66</v>
      </c>
      <c r="E2815" s="46" t="s">
        <v>67</v>
      </c>
      <c r="F2815" s="45" t="s">
        <v>68</v>
      </c>
      <c r="H2815" s="82" t="s">
        <v>67</v>
      </c>
    </row>
    <row r="2816" spans="1:8" ht="38.25">
      <c r="A2816" s="56" t="s">
        <v>728</v>
      </c>
      <c r="B2816" s="53" t="s">
        <v>729</v>
      </c>
      <c r="C2816" s="56" t="s">
        <v>91</v>
      </c>
      <c r="D2816" s="56" t="s">
        <v>611</v>
      </c>
      <c r="E2816" s="48">
        <f>(1-'Entrada de Dados'!$B$5)*H2816</f>
        <v>54.420920000000002</v>
      </c>
      <c r="F2816" s="48">
        <f>ROUND(E2816*D2816,2)</f>
        <v>54.42</v>
      </c>
      <c r="H2816" s="85">
        <v>61.01</v>
      </c>
    </row>
    <row r="2817" spans="1:8" ht="38.25">
      <c r="A2817" s="56" t="s">
        <v>730</v>
      </c>
      <c r="B2817" s="53" t="s">
        <v>731</v>
      </c>
      <c r="C2817" s="56" t="s">
        <v>91</v>
      </c>
      <c r="D2817" s="56" t="s">
        <v>611</v>
      </c>
      <c r="E2817" s="48">
        <f>(1-'Entrada de Dados'!$B$5)*H2817</f>
        <v>112.10656</v>
      </c>
      <c r="F2817" s="48">
        <f>ROUND(E2817*D2817,2)</f>
        <v>112.11</v>
      </c>
      <c r="H2817" s="85">
        <v>125.68</v>
      </c>
    </row>
    <row r="2818" spans="1:8" ht="25.5">
      <c r="A2818" s="56" t="s">
        <v>732</v>
      </c>
      <c r="B2818" s="53" t="s">
        <v>733</v>
      </c>
      <c r="C2818" s="56" t="s">
        <v>91</v>
      </c>
      <c r="D2818" s="56" t="s">
        <v>611</v>
      </c>
      <c r="E2818" s="48">
        <f>(1-'Entrada de Dados'!$B$5)*H2818</f>
        <v>68.666160000000005</v>
      </c>
      <c r="F2818" s="48">
        <f>ROUND(E2818*D2818,2)</f>
        <v>68.67</v>
      </c>
      <c r="H2818" s="85">
        <v>76.98</v>
      </c>
    </row>
    <row r="2819" spans="1:8">
      <c r="A2819" s="318" t="s">
        <v>69</v>
      </c>
      <c r="B2819" s="308"/>
      <c r="C2819" s="308"/>
      <c r="D2819" s="309"/>
      <c r="E2819" s="48"/>
      <c r="F2819" s="48">
        <v>0</v>
      </c>
      <c r="H2819" s="84"/>
    </row>
    <row r="2820" spans="1:8">
      <c r="A2820" s="304" t="s">
        <v>70</v>
      </c>
      <c r="B2820" s="305"/>
      <c r="C2820" s="305"/>
      <c r="D2820" s="306"/>
      <c r="E2820" s="48"/>
      <c r="F2820" s="48">
        <f>SUM(F2816:F2818)</f>
        <v>235.2</v>
      </c>
      <c r="H2820" s="84"/>
    </row>
    <row r="2821" spans="1:8">
      <c r="A2821" s="304" t="s">
        <v>71</v>
      </c>
      <c r="B2821" s="305"/>
      <c r="C2821" s="305"/>
      <c r="D2821" s="306"/>
      <c r="E2821" s="48"/>
      <c r="F2821" s="48">
        <f>F2820+F2819</f>
        <v>235.2</v>
      </c>
      <c r="G2821" s="134">
        <v>263.67</v>
      </c>
      <c r="H2821" s="162">
        <f>G2821-F2821</f>
        <v>28.470000000000027</v>
      </c>
    </row>
    <row r="2824" spans="1:8">
      <c r="A2824" s="50"/>
      <c r="B2824" s="49" t="e">
        <f>#REF!</f>
        <v>#REF!</v>
      </c>
      <c r="C2824" s="50" t="s">
        <v>91</v>
      </c>
      <c r="D2824" s="51"/>
    </row>
    <row r="2825" spans="1:8">
      <c r="A2825" s="45" t="s">
        <v>64</v>
      </c>
      <c r="B2825" s="44" t="s">
        <v>65</v>
      </c>
      <c r="C2825" s="45" t="s">
        <v>35</v>
      </c>
      <c r="D2825" s="45" t="s">
        <v>66</v>
      </c>
      <c r="E2825" s="46" t="s">
        <v>67</v>
      </c>
      <c r="F2825" s="45" t="s">
        <v>68</v>
      </c>
      <c r="H2825" s="82" t="s">
        <v>67</v>
      </c>
    </row>
    <row r="2826" spans="1:8" ht="38.25">
      <c r="A2826" s="56" t="s">
        <v>728</v>
      </c>
      <c r="B2826" s="53" t="s">
        <v>729</v>
      </c>
      <c r="C2826" s="56" t="s">
        <v>91</v>
      </c>
      <c r="D2826" s="56" t="s">
        <v>611</v>
      </c>
      <c r="E2826" s="48">
        <f>(1-'Entrada de Dados'!$B$5)*H2826</f>
        <v>54.420920000000002</v>
      </c>
      <c r="F2826" s="48">
        <f>ROUND(E2826*D2826,2)</f>
        <v>54.42</v>
      </c>
      <c r="H2826" s="85">
        <v>61.01</v>
      </c>
    </row>
    <row r="2827" spans="1:8" ht="38.25">
      <c r="A2827" s="56" t="s">
        <v>730</v>
      </c>
      <c r="B2827" s="53" t="s">
        <v>731</v>
      </c>
      <c r="C2827" s="56" t="s">
        <v>91</v>
      </c>
      <c r="D2827" s="56" t="s">
        <v>611</v>
      </c>
      <c r="E2827" s="48">
        <f>(1-'Entrada de Dados'!$B$5)*H2827</f>
        <v>112.10656</v>
      </c>
      <c r="F2827" s="48">
        <f>ROUND(E2827*D2827,2)</f>
        <v>112.11</v>
      </c>
      <c r="H2827" s="85">
        <v>125.68</v>
      </c>
    </row>
    <row r="2828" spans="1:8" ht="25.5">
      <c r="A2828" s="56"/>
      <c r="B2828" s="53" t="s">
        <v>1183</v>
      </c>
      <c r="C2828" s="56" t="s">
        <v>91</v>
      </c>
      <c r="D2828" s="56" t="s">
        <v>611</v>
      </c>
      <c r="E2828" s="48">
        <f>(1-'Entrada de Dados'!$B$5)*H2828</f>
        <v>796.06540000000007</v>
      </c>
      <c r="F2828" s="48">
        <f>ROUND(E2828*D2828,2)</f>
        <v>796.07</v>
      </c>
      <c r="H2828" s="85">
        <v>892.45</v>
      </c>
    </row>
    <row r="2829" spans="1:8">
      <c r="A2829" s="318" t="s">
        <v>69</v>
      </c>
      <c r="B2829" s="308"/>
      <c r="C2829" s="308"/>
      <c r="D2829" s="309"/>
      <c r="E2829" s="48"/>
      <c r="F2829" s="48">
        <v>0</v>
      </c>
      <c r="H2829" s="84"/>
    </row>
    <row r="2830" spans="1:8">
      <c r="A2830" s="304" t="s">
        <v>70</v>
      </c>
      <c r="B2830" s="305"/>
      <c r="C2830" s="305"/>
      <c r="D2830" s="306"/>
      <c r="E2830" s="48"/>
      <c r="F2830" s="48">
        <f>SUM(F2826:F2828)</f>
        <v>962.6</v>
      </c>
      <c r="H2830" s="84"/>
    </row>
    <row r="2831" spans="1:8">
      <c r="A2831" s="304" t="s">
        <v>71</v>
      </c>
      <c r="B2831" s="305"/>
      <c r="C2831" s="305"/>
      <c r="D2831" s="306"/>
      <c r="E2831" s="48"/>
      <c r="F2831" s="48">
        <f>F2830+F2829</f>
        <v>962.6</v>
      </c>
      <c r="G2831" s="138">
        <v>1079.1400000000001</v>
      </c>
      <c r="H2831" s="162">
        <f>G2831-F2831</f>
        <v>116.54000000000008</v>
      </c>
    </row>
    <row r="2834" spans="1:8" ht="38.25">
      <c r="A2834" s="50" t="s">
        <v>736</v>
      </c>
      <c r="B2834" s="49" t="s">
        <v>737</v>
      </c>
      <c r="C2834" s="50" t="s">
        <v>91</v>
      </c>
      <c r="D2834" s="51"/>
    </row>
    <row r="2835" spans="1:8">
      <c r="A2835" s="45" t="s">
        <v>64</v>
      </c>
      <c r="B2835" s="44" t="s">
        <v>65</v>
      </c>
      <c r="C2835" s="45" t="s">
        <v>35</v>
      </c>
      <c r="D2835" s="45" t="s">
        <v>66</v>
      </c>
      <c r="E2835" s="46" t="s">
        <v>67</v>
      </c>
      <c r="F2835" s="45" t="s">
        <v>68</v>
      </c>
      <c r="H2835" s="82" t="s">
        <v>67</v>
      </c>
    </row>
    <row r="2836" spans="1:8" ht="25.5">
      <c r="A2836" s="56" t="s">
        <v>115</v>
      </c>
      <c r="B2836" s="53" t="s">
        <v>116</v>
      </c>
      <c r="C2836" s="56" t="s">
        <v>62</v>
      </c>
      <c r="D2836" s="56" t="s">
        <v>738</v>
      </c>
      <c r="E2836" s="48">
        <f>(1-'Entrada de Dados'!$B$5)*H2836</f>
        <v>10.32044</v>
      </c>
      <c r="F2836" s="48">
        <f>ROUND(E2836*D2836,2)</f>
        <v>1.75</v>
      </c>
      <c r="H2836" s="85">
        <v>11.57</v>
      </c>
    </row>
    <row r="2837" spans="1:8">
      <c r="A2837" s="54">
        <v>88316</v>
      </c>
      <c r="B2837" s="52" t="s">
        <v>61</v>
      </c>
      <c r="C2837" s="54" t="s">
        <v>62</v>
      </c>
      <c r="D2837" s="54" t="s">
        <v>240</v>
      </c>
      <c r="E2837" s="48">
        <f>(1-'Entrada de Dados'!$B$5)*H2837</f>
        <v>8.1796400000000009</v>
      </c>
      <c r="F2837" s="48">
        <f>ROUND(E2837*D2837,2)</f>
        <v>0.41</v>
      </c>
      <c r="H2837" s="85">
        <v>9.17</v>
      </c>
    </row>
    <row r="2838" spans="1:8">
      <c r="A2838" s="54">
        <v>3146</v>
      </c>
      <c r="B2838" s="52" t="s">
        <v>361</v>
      </c>
      <c r="C2838" s="54" t="s">
        <v>91</v>
      </c>
      <c r="D2838" s="54" t="s">
        <v>457</v>
      </c>
      <c r="E2838" s="48">
        <f>(1-'Entrada de Dados'!$B$5)*H2838</f>
        <v>1.784</v>
      </c>
      <c r="F2838" s="48">
        <f>ROUND(E2838*D2838,2)</f>
        <v>0.05</v>
      </c>
      <c r="H2838" s="85">
        <v>2</v>
      </c>
    </row>
    <row r="2839" spans="1:8" ht="38.25">
      <c r="A2839" s="56" t="s">
        <v>739</v>
      </c>
      <c r="B2839" s="53" t="s">
        <v>740</v>
      </c>
      <c r="C2839" s="56" t="s">
        <v>91</v>
      </c>
      <c r="D2839" s="56" t="s">
        <v>611</v>
      </c>
      <c r="E2839" s="48">
        <f>(1-'Entrada de Dados'!$B$5)*H2839</f>
        <v>183.48439999999999</v>
      </c>
      <c r="F2839" s="48">
        <f>ROUND(E2839*D2839,2)</f>
        <v>183.48</v>
      </c>
      <c r="H2839" s="85">
        <v>205.7</v>
      </c>
    </row>
    <row r="2840" spans="1:8">
      <c r="A2840" s="318" t="s">
        <v>69</v>
      </c>
      <c r="B2840" s="308"/>
      <c r="C2840" s="308"/>
      <c r="D2840" s="309"/>
      <c r="E2840" s="48"/>
      <c r="F2840" s="48">
        <f>SUM(F2836:F2837)</f>
        <v>2.16</v>
      </c>
      <c r="H2840" s="84"/>
    </row>
    <row r="2841" spans="1:8">
      <c r="A2841" s="304" t="s">
        <v>70</v>
      </c>
      <c r="B2841" s="305"/>
      <c r="C2841" s="305"/>
      <c r="D2841" s="306"/>
      <c r="E2841" s="48"/>
      <c r="F2841" s="48">
        <f>SUM(F2838:F2839)</f>
        <v>183.53</v>
      </c>
      <c r="H2841" s="84"/>
    </row>
    <row r="2842" spans="1:8">
      <c r="A2842" s="304" t="s">
        <v>71</v>
      </c>
      <c r="B2842" s="305"/>
      <c r="C2842" s="305"/>
      <c r="D2842" s="306"/>
      <c r="E2842" s="48"/>
      <c r="F2842" s="48">
        <f>F2841+F2840</f>
        <v>185.69</v>
      </c>
      <c r="G2842" s="138">
        <v>208.19</v>
      </c>
      <c r="H2842" s="162">
        <f>G2842-F2842</f>
        <v>22.5</v>
      </c>
    </row>
    <row r="2845" spans="1:8">
      <c r="A2845" s="50"/>
      <c r="B2845" s="49" t="e">
        <f>#REF!</f>
        <v>#REF!</v>
      </c>
      <c r="C2845" s="50" t="s">
        <v>91</v>
      </c>
      <c r="D2845" s="51"/>
    </row>
    <row r="2846" spans="1:8">
      <c r="A2846" s="45" t="s">
        <v>64</v>
      </c>
      <c r="B2846" s="44" t="s">
        <v>65</v>
      </c>
      <c r="C2846" s="45" t="s">
        <v>35</v>
      </c>
      <c r="D2846" s="45" t="s">
        <v>66</v>
      </c>
      <c r="E2846" s="46" t="s">
        <v>67</v>
      </c>
      <c r="F2846" s="45" t="s">
        <v>68</v>
      </c>
      <c r="H2846" s="82" t="s">
        <v>67</v>
      </c>
    </row>
    <row r="2847" spans="1:8">
      <c r="A2847" s="54">
        <v>88316</v>
      </c>
      <c r="B2847" s="52" t="s">
        <v>61</v>
      </c>
      <c r="C2847" s="54" t="s">
        <v>62</v>
      </c>
      <c r="D2847" s="54">
        <v>0.5</v>
      </c>
      <c r="E2847" s="48">
        <f>(1-'Entrada de Dados'!$B$5)*H2847</f>
        <v>8.1796400000000009</v>
      </c>
      <c r="F2847" s="48">
        <f>ROUND(E2847*D2847,2)</f>
        <v>4.09</v>
      </c>
      <c r="H2847" s="85">
        <v>9.17</v>
      </c>
    </row>
    <row r="2848" spans="1:8">
      <c r="A2848" s="56"/>
      <c r="B2848" s="53" t="s">
        <v>458</v>
      </c>
      <c r="C2848" s="56" t="s">
        <v>91</v>
      </c>
      <c r="D2848" s="56" t="s">
        <v>611</v>
      </c>
      <c r="E2848" s="48">
        <f>(1-'Entrada de Dados'!$B$5)*H2848</f>
        <v>24.155359999999998</v>
      </c>
      <c r="F2848" s="48">
        <f>ROUND(E2848*D2848,2)</f>
        <v>24.16</v>
      </c>
      <c r="H2848" s="85">
        <v>27.08</v>
      </c>
    </row>
    <row r="2849" spans="1:8">
      <c r="A2849" s="318" t="s">
        <v>69</v>
      </c>
      <c r="B2849" s="308"/>
      <c r="C2849" s="308"/>
      <c r="D2849" s="309"/>
      <c r="E2849" s="48"/>
      <c r="F2849" s="48">
        <f>F2847</f>
        <v>4.09</v>
      </c>
      <c r="H2849" s="84"/>
    </row>
    <row r="2850" spans="1:8">
      <c r="A2850" s="304" t="s">
        <v>70</v>
      </c>
      <c r="B2850" s="305"/>
      <c r="C2850" s="305"/>
      <c r="D2850" s="306"/>
      <c r="E2850" s="48"/>
      <c r="F2850" s="48">
        <f>F2848</f>
        <v>24.16</v>
      </c>
      <c r="H2850" s="84"/>
    </row>
    <row r="2851" spans="1:8">
      <c r="A2851" s="304" t="s">
        <v>71</v>
      </c>
      <c r="B2851" s="305"/>
      <c r="C2851" s="305"/>
      <c r="D2851" s="306"/>
      <c r="E2851" s="48"/>
      <c r="F2851" s="48">
        <f>F2850+F2849</f>
        <v>28.25</v>
      </c>
      <c r="G2851" s="130">
        <v>31.67</v>
      </c>
      <c r="H2851" s="162">
        <f>G2851-F2851</f>
        <v>3.4200000000000017</v>
      </c>
    </row>
    <row r="2854" spans="1:8">
      <c r="A2854" s="50"/>
      <c r="B2854" s="49" t="e">
        <f>#REF!</f>
        <v>#REF!</v>
      </c>
      <c r="C2854" s="50" t="s">
        <v>91</v>
      </c>
      <c r="D2854" s="51"/>
    </row>
    <row r="2855" spans="1:8">
      <c r="A2855" s="45" t="s">
        <v>64</v>
      </c>
      <c r="B2855" s="44" t="s">
        <v>65</v>
      </c>
      <c r="C2855" s="45" t="s">
        <v>35</v>
      </c>
      <c r="D2855" s="45" t="s">
        <v>66</v>
      </c>
      <c r="E2855" s="46" t="s">
        <v>67</v>
      </c>
      <c r="F2855" s="45" t="s">
        <v>68</v>
      </c>
      <c r="H2855" s="82" t="s">
        <v>67</v>
      </c>
    </row>
    <row r="2856" spans="1:8">
      <c r="A2856" s="54">
        <v>88316</v>
      </c>
      <c r="B2856" s="52" t="s">
        <v>61</v>
      </c>
      <c r="C2856" s="54" t="s">
        <v>62</v>
      </c>
      <c r="D2856" s="54">
        <v>0.5</v>
      </c>
      <c r="E2856" s="48">
        <f>(1-'Entrada de Dados'!$B$5)*H2856</f>
        <v>8.1796400000000009</v>
      </c>
      <c r="F2856" s="48">
        <f>ROUND(E2856*D2856,2)</f>
        <v>4.09</v>
      </c>
      <c r="H2856" s="85">
        <v>9.17</v>
      </c>
    </row>
    <row r="2857" spans="1:8">
      <c r="A2857" s="56"/>
      <c r="B2857" s="53" t="s">
        <v>459</v>
      </c>
      <c r="C2857" s="56" t="s">
        <v>91</v>
      </c>
      <c r="D2857" s="56" t="s">
        <v>611</v>
      </c>
      <c r="E2857" s="48">
        <f>(1-'Entrada de Dados'!$B$5)*H2857</f>
        <v>67.015959999999993</v>
      </c>
      <c r="F2857" s="48">
        <f>ROUND(E2857*D2857,2)</f>
        <v>67.02</v>
      </c>
      <c r="H2857" s="85">
        <v>75.13</v>
      </c>
    </row>
    <row r="2858" spans="1:8">
      <c r="A2858" s="318" t="s">
        <v>69</v>
      </c>
      <c r="B2858" s="308"/>
      <c r="C2858" s="308"/>
      <c r="D2858" s="309"/>
      <c r="E2858" s="48"/>
      <c r="F2858" s="48">
        <f>F2856</f>
        <v>4.09</v>
      </c>
      <c r="H2858" s="84"/>
    </row>
    <row r="2859" spans="1:8">
      <c r="A2859" s="304" t="s">
        <v>70</v>
      </c>
      <c r="B2859" s="305"/>
      <c r="C2859" s="305"/>
      <c r="D2859" s="306"/>
      <c r="E2859" s="48"/>
      <c r="F2859" s="48">
        <f>F2857</f>
        <v>67.02</v>
      </c>
      <c r="H2859" s="84"/>
    </row>
    <row r="2860" spans="1:8">
      <c r="A2860" s="304" t="s">
        <v>71</v>
      </c>
      <c r="B2860" s="305"/>
      <c r="C2860" s="305"/>
      <c r="D2860" s="306"/>
      <c r="E2860" s="48"/>
      <c r="F2860" s="48">
        <f>F2859+F2858</f>
        <v>71.11</v>
      </c>
      <c r="G2860" s="130">
        <v>79.72</v>
      </c>
      <c r="H2860" s="162">
        <f>G2860-F2860</f>
        <v>8.61</v>
      </c>
    </row>
    <row r="2863" spans="1:8">
      <c r="A2863" s="50"/>
      <c r="B2863" s="49" t="e">
        <f>#REF!</f>
        <v>#REF!</v>
      </c>
      <c r="C2863" s="50" t="s">
        <v>91</v>
      </c>
      <c r="D2863" s="51"/>
    </row>
    <row r="2864" spans="1:8">
      <c r="A2864" s="45" t="s">
        <v>64</v>
      </c>
      <c r="B2864" s="44" t="s">
        <v>65</v>
      </c>
      <c r="C2864" s="45" t="s">
        <v>35</v>
      </c>
      <c r="D2864" s="45" t="s">
        <v>66</v>
      </c>
      <c r="E2864" s="46" t="s">
        <v>67</v>
      </c>
      <c r="F2864" s="45" t="s">
        <v>68</v>
      </c>
      <c r="H2864" s="82" t="s">
        <v>67</v>
      </c>
    </row>
    <row r="2865" spans="1:8">
      <c r="A2865" s="54">
        <v>88316</v>
      </c>
      <c r="B2865" s="52" t="s">
        <v>61</v>
      </c>
      <c r="C2865" s="54" t="s">
        <v>62</v>
      </c>
      <c r="D2865" s="54">
        <v>0.5</v>
      </c>
      <c r="E2865" s="48">
        <f>(1-'Entrada de Dados'!$B$5)*H2865</f>
        <v>8.1796400000000009</v>
      </c>
      <c r="F2865" s="48">
        <f>ROUND(E2865*D2865,2)</f>
        <v>4.09</v>
      </c>
      <c r="H2865" s="85">
        <v>9.17</v>
      </c>
    </row>
    <row r="2866" spans="1:8">
      <c r="A2866" s="56"/>
      <c r="B2866" s="53" t="s">
        <v>460</v>
      </c>
      <c r="C2866" s="56" t="s">
        <v>91</v>
      </c>
      <c r="D2866" s="56" t="s">
        <v>611</v>
      </c>
      <c r="E2866" s="48">
        <f>(1-'Entrada de Dados'!$B$5)*H2866</f>
        <v>19.008520000000001</v>
      </c>
      <c r="F2866" s="48">
        <f>ROUND(E2866*D2866,2)</f>
        <v>19.010000000000002</v>
      </c>
      <c r="H2866" s="85">
        <v>21.31</v>
      </c>
    </row>
    <row r="2867" spans="1:8">
      <c r="A2867" s="318" t="s">
        <v>69</v>
      </c>
      <c r="B2867" s="308"/>
      <c r="C2867" s="308"/>
      <c r="D2867" s="309"/>
      <c r="E2867" s="48"/>
      <c r="F2867" s="48">
        <f>F2865</f>
        <v>4.09</v>
      </c>
      <c r="H2867" s="84"/>
    </row>
    <row r="2868" spans="1:8">
      <c r="A2868" s="304" t="s">
        <v>70</v>
      </c>
      <c r="B2868" s="305"/>
      <c r="C2868" s="305"/>
      <c r="D2868" s="306"/>
      <c r="E2868" s="48"/>
      <c r="F2868" s="48">
        <f>F2866</f>
        <v>19.010000000000002</v>
      </c>
      <c r="H2868" s="84"/>
    </row>
    <row r="2869" spans="1:8">
      <c r="A2869" s="304" t="s">
        <v>71</v>
      </c>
      <c r="B2869" s="305"/>
      <c r="C2869" s="305"/>
      <c r="D2869" s="306"/>
      <c r="E2869" s="48"/>
      <c r="F2869" s="48">
        <f>F2868+F2867</f>
        <v>23.1</v>
      </c>
      <c r="G2869" s="130">
        <v>25.9</v>
      </c>
      <c r="H2869" s="162">
        <f>G2869-F2869</f>
        <v>2.7999999999999972</v>
      </c>
    </row>
    <row r="2872" spans="1:8">
      <c r="A2872" s="50"/>
      <c r="B2872" s="49" t="e">
        <f>#REF!</f>
        <v>#REF!</v>
      </c>
      <c r="C2872" s="50" t="s">
        <v>91</v>
      </c>
      <c r="D2872" s="51"/>
    </row>
    <row r="2873" spans="1:8">
      <c r="A2873" s="45" t="s">
        <v>64</v>
      </c>
      <c r="B2873" s="44" t="s">
        <v>65</v>
      </c>
      <c r="C2873" s="45" t="s">
        <v>35</v>
      </c>
      <c r="D2873" s="45" t="s">
        <v>66</v>
      </c>
      <c r="E2873" s="46" t="s">
        <v>67</v>
      </c>
      <c r="F2873" s="45" t="s">
        <v>68</v>
      </c>
      <c r="H2873" s="82" t="s">
        <v>67</v>
      </c>
    </row>
    <row r="2874" spans="1:8">
      <c r="A2874" s="54">
        <v>88316</v>
      </c>
      <c r="B2874" s="52" t="s">
        <v>61</v>
      </c>
      <c r="C2874" s="54" t="s">
        <v>62</v>
      </c>
      <c r="D2874" s="54">
        <v>0.5</v>
      </c>
      <c r="E2874" s="48">
        <f>(1-'Entrada de Dados'!$B$5)*H2874</f>
        <v>8.1796400000000009</v>
      </c>
      <c r="F2874" s="48">
        <f>ROUND(E2874*D2874,2)</f>
        <v>4.09</v>
      </c>
      <c r="H2874" s="85">
        <v>9.17</v>
      </c>
    </row>
    <row r="2875" spans="1:8">
      <c r="A2875" s="56"/>
      <c r="B2875" s="53" t="s">
        <v>461</v>
      </c>
      <c r="C2875" s="56" t="s">
        <v>91</v>
      </c>
      <c r="D2875" s="56" t="s">
        <v>611</v>
      </c>
      <c r="E2875" s="48">
        <f>(1-'Entrada de Dados'!$B$5)*H2875</f>
        <v>36.937719999999999</v>
      </c>
      <c r="F2875" s="48">
        <f>ROUND(E2875*D2875,2)</f>
        <v>36.94</v>
      </c>
      <c r="H2875" s="85">
        <v>41.41</v>
      </c>
    </row>
    <row r="2876" spans="1:8">
      <c r="A2876" s="318" t="s">
        <v>69</v>
      </c>
      <c r="B2876" s="308"/>
      <c r="C2876" s="308"/>
      <c r="D2876" s="309"/>
      <c r="E2876" s="48"/>
      <c r="F2876" s="48">
        <f>F2874</f>
        <v>4.09</v>
      </c>
      <c r="H2876" s="84"/>
    </row>
    <row r="2877" spans="1:8">
      <c r="A2877" s="304" t="s">
        <v>70</v>
      </c>
      <c r="B2877" s="305"/>
      <c r="C2877" s="305"/>
      <c r="D2877" s="306"/>
      <c r="E2877" s="48"/>
      <c r="F2877" s="48">
        <f>F2875</f>
        <v>36.94</v>
      </c>
      <c r="H2877" s="84"/>
    </row>
    <row r="2878" spans="1:8">
      <c r="A2878" s="304" t="s">
        <v>71</v>
      </c>
      <c r="B2878" s="305"/>
      <c r="C2878" s="305"/>
      <c r="D2878" s="306"/>
      <c r="E2878" s="48"/>
      <c r="F2878" s="48">
        <f>F2877+F2876</f>
        <v>41.03</v>
      </c>
      <c r="G2878" s="130">
        <v>46</v>
      </c>
      <c r="H2878" s="162">
        <f>G2878-F2878</f>
        <v>4.9699999999999989</v>
      </c>
    </row>
    <row r="2881" spans="1:8">
      <c r="A2881" s="50"/>
      <c r="B2881" s="49" t="e">
        <f>#REF!</f>
        <v>#REF!</v>
      </c>
      <c r="C2881" s="50" t="s">
        <v>91</v>
      </c>
      <c r="D2881" s="51"/>
    </row>
    <row r="2882" spans="1:8">
      <c r="A2882" s="45" t="s">
        <v>64</v>
      </c>
      <c r="B2882" s="44" t="s">
        <v>65</v>
      </c>
      <c r="C2882" s="45" t="s">
        <v>35</v>
      </c>
      <c r="D2882" s="45" t="s">
        <v>66</v>
      </c>
      <c r="E2882" s="46" t="s">
        <v>67</v>
      </c>
      <c r="F2882" s="45" t="s">
        <v>68</v>
      </c>
      <c r="H2882" s="82" t="s">
        <v>67</v>
      </c>
    </row>
    <row r="2883" spans="1:8" ht="25.5">
      <c r="A2883" s="56" t="s">
        <v>115</v>
      </c>
      <c r="B2883" s="53" t="s">
        <v>116</v>
      </c>
      <c r="C2883" s="56" t="s">
        <v>62</v>
      </c>
      <c r="D2883" s="56">
        <v>0.5</v>
      </c>
      <c r="E2883" s="48">
        <f>(1-'Entrada de Dados'!$B$5)*H2883</f>
        <v>10.32044</v>
      </c>
      <c r="F2883" s="48">
        <f>ROUND(E2883*D2883,2)</f>
        <v>5.16</v>
      </c>
      <c r="H2883" s="85">
        <v>11.57</v>
      </c>
    </row>
    <row r="2884" spans="1:8">
      <c r="A2884" s="54">
        <v>88316</v>
      </c>
      <c r="B2884" s="52" t="s">
        <v>61</v>
      </c>
      <c r="C2884" s="54" t="s">
        <v>62</v>
      </c>
      <c r="D2884" s="54">
        <v>0.5</v>
      </c>
      <c r="E2884" s="48">
        <f>(1-'Entrada de Dados'!$B$5)*H2884</f>
        <v>8.1796400000000009</v>
      </c>
      <c r="F2884" s="48">
        <f>ROUND(E2884*D2884,2)</f>
        <v>4.09</v>
      </c>
      <c r="H2884" s="85">
        <v>9.17</v>
      </c>
    </row>
    <row r="2885" spans="1:8">
      <c r="A2885" s="54">
        <v>3146</v>
      </c>
      <c r="B2885" s="52" t="s">
        <v>361</v>
      </c>
      <c r="C2885" s="54" t="s">
        <v>91</v>
      </c>
      <c r="D2885" s="54" t="s">
        <v>457</v>
      </c>
      <c r="E2885" s="48">
        <f>(1-'Entrada de Dados'!$B$5)*H2885</f>
        <v>1.784</v>
      </c>
      <c r="F2885" s="48">
        <f>ROUND(E2885*D2885,2)</f>
        <v>0.05</v>
      </c>
      <c r="H2885" s="85">
        <v>2</v>
      </c>
    </row>
    <row r="2886" spans="1:8">
      <c r="A2886" s="56"/>
      <c r="B2886" s="53" t="s">
        <v>462</v>
      </c>
      <c r="C2886" s="56" t="s">
        <v>91</v>
      </c>
      <c r="D2886" s="56" t="s">
        <v>611</v>
      </c>
      <c r="E2886" s="48">
        <f>(1-'Entrada de Dados'!$B$5)*H2886</f>
        <v>106.39776000000001</v>
      </c>
      <c r="F2886" s="48">
        <f>ROUND(E2886*D2886,2)</f>
        <v>106.4</v>
      </c>
      <c r="H2886" s="85">
        <v>119.28</v>
      </c>
    </row>
    <row r="2887" spans="1:8">
      <c r="A2887" s="318" t="s">
        <v>69</v>
      </c>
      <c r="B2887" s="308"/>
      <c r="C2887" s="308"/>
      <c r="D2887" s="309"/>
      <c r="E2887" s="48"/>
      <c r="F2887" s="48">
        <f>SUM(F2883:F2884)</f>
        <v>9.25</v>
      </c>
      <c r="H2887" s="84"/>
    </row>
    <row r="2888" spans="1:8">
      <c r="A2888" s="304" t="s">
        <v>70</v>
      </c>
      <c r="B2888" s="305"/>
      <c r="C2888" s="305"/>
      <c r="D2888" s="306"/>
      <c r="E2888" s="48"/>
      <c r="F2888" s="48">
        <f>SUM(F2885:F2886)</f>
        <v>106.45</v>
      </c>
      <c r="H2888" s="84"/>
    </row>
    <row r="2889" spans="1:8">
      <c r="A2889" s="304" t="s">
        <v>71</v>
      </c>
      <c r="B2889" s="305"/>
      <c r="C2889" s="305"/>
      <c r="D2889" s="306"/>
      <c r="E2889" s="48"/>
      <c r="F2889" s="48">
        <f>F2888+F2887</f>
        <v>115.7</v>
      </c>
      <c r="G2889" s="138">
        <v>129.72</v>
      </c>
      <c r="H2889" s="162">
        <f>G2889-F2889</f>
        <v>14.019999999999996</v>
      </c>
    </row>
    <row r="2892" spans="1:8">
      <c r="A2892" s="50"/>
      <c r="B2892" s="49" t="e">
        <f>#REF!</f>
        <v>#REF!</v>
      </c>
      <c r="C2892" s="50" t="s">
        <v>91</v>
      </c>
      <c r="D2892" s="51"/>
    </row>
    <row r="2893" spans="1:8">
      <c r="A2893" s="45" t="s">
        <v>64</v>
      </c>
      <c r="B2893" s="44" t="s">
        <v>65</v>
      </c>
      <c r="C2893" s="45" t="s">
        <v>35</v>
      </c>
      <c r="D2893" s="45" t="s">
        <v>66</v>
      </c>
      <c r="E2893" s="46" t="s">
        <v>67</v>
      </c>
      <c r="F2893" s="45" t="s">
        <v>68</v>
      </c>
      <c r="H2893" s="82" t="s">
        <v>67</v>
      </c>
    </row>
    <row r="2894" spans="1:8" ht="25.5">
      <c r="A2894" s="56" t="s">
        <v>115</v>
      </c>
      <c r="B2894" s="53" t="s">
        <v>116</v>
      </c>
      <c r="C2894" s="56" t="s">
        <v>62</v>
      </c>
      <c r="D2894" s="56" t="s">
        <v>738</v>
      </c>
      <c r="E2894" s="48">
        <f>(1-'Entrada de Dados'!$B$5)*H2894</f>
        <v>10.32044</v>
      </c>
      <c r="F2894" s="48">
        <f>ROUND(E2894*D2894,2)</f>
        <v>1.75</v>
      </c>
      <c r="H2894" s="85">
        <v>11.57</v>
      </c>
    </row>
    <row r="2895" spans="1:8">
      <c r="A2895" s="54">
        <v>88316</v>
      </c>
      <c r="B2895" s="52" t="s">
        <v>61</v>
      </c>
      <c r="C2895" s="54" t="s">
        <v>62</v>
      </c>
      <c r="D2895" s="54" t="s">
        <v>240</v>
      </c>
      <c r="E2895" s="48">
        <f>(1-'Entrada de Dados'!$B$5)*H2895</f>
        <v>8.1796400000000009</v>
      </c>
      <c r="F2895" s="48">
        <f>ROUND(E2895*D2895,2)</f>
        <v>0.41</v>
      </c>
      <c r="H2895" s="85">
        <v>9.17</v>
      </c>
    </row>
    <row r="2896" spans="1:8">
      <c r="A2896" s="54">
        <v>3146</v>
      </c>
      <c r="B2896" s="52" t="s">
        <v>361</v>
      </c>
      <c r="C2896" s="54" t="s">
        <v>91</v>
      </c>
      <c r="D2896" s="54" t="s">
        <v>457</v>
      </c>
      <c r="E2896" s="48">
        <f>(1-'Entrada de Dados'!$B$5)*H2896</f>
        <v>1.784</v>
      </c>
      <c r="F2896" s="48">
        <f>ROUND(E2896*D2896,2)</f>
        <v>0.05</v>
      </c>
      <c r="H2896" s="85">
        <v>2</v>
      </c>
    </row>
    <row r="2897" spans="1:8">
      <c r="A2897" s="56"/>
      <c r="B2897" s="53" t="s">
        <v>463</v>
      </c>
      <c r="C2897" s="56" t="s">
        <v>91</v>
      </c>
      <c r="D2897" s="56" t="s">
        <v>611</v>
      </c>
      <c r="E2897" s="48">
        <f>(1-'Entrada de Dados'!$B$5)*H2897</f>
        <v>11.399759999999999</v>
      </c>
      <c r="F2897" s="48">
        <f>ROUND(E2897*D2897,2)</f>
        <v>11.4</v>
      </c>
      <c r="H2897" s="85">
        <v>12.78</v>
      </c>
    </row>
    <row r="2898" spans="1:8">
      <c r="A2898" s="318" t="s">
        <v>69</v>
      </c>
      <c r="B2898" s="308"/>
      <c r="C2898" s="308"/>
      <c r="D2898" s="309"/>
      <c r="E2898" s="48"/>
      <c r="F2898" s="48">
        <f>SUM(F2894:F2895)</f>
        <v>2.16</v>
      </c>
      <c r="H2898" s="84"/>
    </row>
    <row r="2899" spans="1:8">
      <c r="A2899" s="304" t="s">
        <v>70</v>
      </c>
      <c r="B2899" s="305"/>
      <c r="C2899" s="305"/>
      <c r="D2899" s="306"/>
      <c r="E2899" s="48"/>
      <c r="F2899" s="48">
        <f>SUM(F2896:F2897)</f>
        <v>11.450000000000001</v>
      </c>
      <c r="H2899" s="84"/>
    </row>
    <row r="2900" spans="1:8">
      <c r="A2900" s="304" t="s">
        <v>71</v>
      </c>
      <c r="B2900" s="305"/>
      <c r="C2900" s="305"/>
      <c r="D2900" s="306"/>
      <c r="E2900" s="48"/>
      <c r="F2900" s="48">
        <f>F2899+F2898</f>
        <v>13.610000000000001</v>
      </c>
      <c r="G2900" s="138">
        <v>15.27</v>
      </c>
      <c r="H2900" s="162">
        <f>G2900-F2900</f>
        <v>1.6599999999999984</v>
      </c>
    </row>
    <row r="2903" spans="1:8" ht="38.25">
      <c r="A2903" s="50" t="s">
        <v>741</v>
      </c>
      <c r="B2903" s="49" t="s">
        <v>742</v>
      </c>
      <c r="C2903" s="50" t="s">
        <v>91</v>
      </c>
      <c r="D2903" s="51"/>
    </row>
    <row r="2904" spans="1:8">
      <c r="A2904" s="45" t="s">
        <v>64</v>
      </c>
      <c r="B2904" s="44" t="s">
        <v>65</v>
      </c>
      <c r="C2904" s="45" t="s">
        <v>35</v>
      </c>
      <c r="D2904" s="45" t="s">
        <v>66</v>
      </c>
      <c r="E2904" s="46" t="s">
        <v>67</v>
      </c>
      <c r="F2904" s="45" t="s">
        <v>68</v>
      </c>
      <c r="H2904" s="82" t="s">
        <v>67</v>
      </c>
    </row>
    <row r="2905" spans="1:8" ht="25.5">
      <c r="A2905" s="56" t="s">
        <v>115</v>
      </c>
      <c r="B2905" s="53" t="s">
        <v>116</v>
      </c>
      <c r="C2905" s="56" t="s">
        <v>62</v>
      </c>
      <c r="D2905" s="56" t="s">
        <v>743</v>
      </c>
      <c r="E2905" s="48">
        <f>(1-'Entrada de Dados'!$B$5)*H2905</f>
        <v>10.32044</v>
      </c>
      <c r="F2905" s="48">
        <f t="shared" ref="F2905:F2910" si="41">ROUND(E2905*D2905,2)</f>
        <v>8.0500000000000007</v>
      </c>
      <c r="H2905" s="85">
        <v>11.57</v>
      </c>
    </row>
    <row r="2906" spans="1:8">
      <c r="A2906" s="54">
        <v>88316</v>
      </c>
      <c r="B2906" s="52" t="s">
        <v>61</v>
      </c>
      <c r="C2906" s="54" t="s">
        <v>62</v>
      </c>
      <c r="D2906" s="54" t="s">
        <v>164</v>
      </c>
      <c r="E2906" s="48">
        <f>(1-'Entrada de Dados'!$B$5)*H2906</f>
        <v>8.1796400000000009</v>
      </c>
      <c r="F2906" s="48">
        <f t="shared" si="41"/>
        <v>3.6</v>
      </c>
      <c r="H2906" s="85">
        <v>9.17</v>
      </c>
    </row>
    <row r="2907" spans="1:8">
      <c r="A2907" s="54">
        <v>1380</v>
      </c>
      <c r="B2907" s="52" t="s">
        <v>165</v>
      </c>
      <c r="C2907" s="54" t="s">
        <v>88</v>
      </c>
      <c r="D2907" s="54" t="s">
        <v>166</v>
      </c>
      <c r="E2907" s="48">
        <f>(1-'Entrada de Dados'!$B$5)*H2907</f>
        <v>2.4084000000000003</v>
      </c>
      <c r="F2907" s="48">
        <f t="shared" si="41"/>
        <v>0.35</v>
      </c>
      <c r="H2907" s="85">
        <v>2.7</v>
      </c>
    </row>
    <row r="2908" spans="1:8" ht="38.25">
      <c r="A2908" s="56" t="s">
        <v>744</v>
      </c>
      <c r="B2908" s="53" t="s">
        <v>745</v>
      </c>
      <c r="C2908" s="56" t="s">
        <v>91</v>
      </c>
      <c r="D2908" s="56" t="s">
        <v>724</v>
      </c>
      <c r="E2908" s="48">
        <f>(1-'Entrada de Dados'!$B$5)*H2908</f>
        <v>6.1726400000000003</v>
      </c>
      <c r="F2908" s="48">
        <f t="shared" si="41"/>
        <v>12.35</v>
      </c>
      <c r="H2908" s="85">
        <v>6.92</v>
      </c>
    </row>
    <row r="2909" spans="1:8">
      <c r="A2909" s="54">
        <v>6138</v>
      </c>
      <c r="B2909" s="52" t="s">
        <v>168</v>
      </c>
      <c r="C2909" s="54" t="s">
        <v>91</v>
      </c>
      <c r="D2909" s="54">
        <v>1</v>
      </c>
      <c r="E2909" s="48">
        <f>(1-'Entrada de Dados'!$B$5)*H2909</f>
        <v>2.4351600000000002</v>
      </c>
      <c r="F2909" s="48">
        <f t="shared" si="41"/>
        <v>2.44</v>
      </c>
      <c r="H2909" s="85">
        <v>2.73</v>
      </c>
    </row>
    <row r="2910" spans="1:8" ht="38.25">
      <c r="A2910" s="56" t="s">
        <v>746</v>
      </c>
      <c r="B2910" s="53" t="s">
        <v>747</v>
      </c>
      <c r="C2910" s="56" t="s">
        <v>91</v>
      </c>
      <c r="D2910" s="56" t="s">
        <v>611</v>
      </c>
      <c r="E2910" s="48">
        <f>(1-'Entrada de Dados'!$B$5)*H2910</f>
        <v>205.15108000000001</v>
      </c>
      <c r="F2910" s="48">
        <f t="shared" si="41"/>
        <v>205.15</v>
      </c>
      <c r="H2910" s="85">
        <v>229.99</v>
      </c>
    </row>
    <row r="2911" spans="1:8">
      <c r="A2911" s="318" t="s">
        <v>69</v>
      </c>
      <c r="B2911" s="308"/>
      <c r="C2911" s="308"/>
      <c r="D2911" s="309"/>
      <c r="E2911" s="48"/>
      <c r="F2911" s="48">
        <f>SUM(F2905:F2906)</f>
        <v>11.65</v>
      </c>
      <c r="H2911" s="84"/>
    </row>
    <row r="2912" spans="1:8">
      <c r="A2912" s="304" t="s">
        <v>70</v>
      </c>
      <c r="B2912" s="305"/>
      <c r="C2912" s="305"/>
      <c r="D2912" s="306"/>
      <c r="E2912" s="48"/>
      <c r="F2912" s="48">
        <f>SUM(F2907:F2910)</f>
        <v>220.29</v>
      </c>
      <c r="H2912" s="84"/>
    </row>
    <row r="2913" spans="1:8">
      <c r="A2913" s="304" t="s">
        <v>71</v>
      </c>
      <c r="B2913" s="305"/>
      <c r="C2913" s="305"/>
      <c r="D2913" s="306"/>
      <c r="E2913" s="48"/>
      <c r="F2913" s="48">
        <f>F2912+F2911</f>
        <v>231.94</v>
      </c>
      <c r="G2913" s="138">
        <v>260.01</v>
      </c>
      <c r="H2913" s="162">
        <f>G2913-F2913</f>
        <v>28.069999999999993</v>
      </c>
    </row>
    <row r="2915" spans="1:8" ht="13.5" thickBot="1"/>
    <row r="2916" spans="1:8">
      <c r="A2916" s="310" t="s">
        <v>59</v>
      </c>
      <c r="B2916" s="312" t="e">
        <f>#REF!</f>
        <v>#REF!</v>
      </c>
      <c r="C2916" s="313"/>
      <c r="D2916" s="313"/>
      <c r="E2916" s="313"/>
      <c r="F2916" s="314"/>
    </row>
    <row r="2917" spans="1:8" ht="13.5" thickBot="1">
      <c r="A2917" s="311"/>
      <c r="B2917" s="315"/>
      <c r="C2917" s="316"/>
      <c r="D2917" s="316"/>
      <c r="E2917" s="316"/>
      <c r="F2917" s="317"/>
    </row>
    <row r="2920" spans="1:8">
      <c r="A2920" s="50"/>
      <c r="B2920" s="49" t="e">
        <f>#REF!</f>
        <v>#REF!</v>
      </c>
      <c r="C2920" s="50" t="s">
        <v>464</v>
      </c>
      <c r="D2920" s="51"/>
    </row>
    <row r="2921" spans="1:8">
      <c r="A2921" s="45" t="s">
        <v>64</v>
      </c>
      <c r="B2921" s="44" t="s">
        <v>65</v>
      </c>
      <c r="C2921" s="45" t="s">
        <v>35</v>
      </c>
      <c r="D2921" s="45" t="s">
        <v>66</v>
      </c>
      <c r="E2921" s="46" t="s">
        <v>67</v>
      </c>
      <c r="F2921" s="45" t="s">
        <v>68</v>
      </c>
      <c r="H2921" s="82" t="s">
        <v>67</v>
      </c>
    </row>
    <row r="2922" spans="1:8">
      <c r="A2922" s="56"/>
      <c r="B2922" s="53" t="e">
        <f>B2920</f>
        <v>#REF!</v>
      </c>
      <c r="C2922" s="56" t="s">
        <v>464</v>
      </c>
      <c r="D2922" s="56" t="s">
        <v>611</v>
      </c>
      <c r="E2922" s="48">
        <f>(1-'Entrada de Dados'!$B$5)*H2922</f>
        <v>8180.8085199999996</v>
      </c>
      <c r="F2922" s="48">
        <f>ROUND(E2922*D2922,2)</f>
        <v>8180.81</v>
      </c>
      <c r="H2922" s="85">
        <v>9171.31</v>
      </c>
    </row>
    <row r="2923" spans="1:8">
      <c r="A2923" s="318" t="s">
        <v>69</v>
      </c>
      <c r="B2923" s="308"/>
      <c r="C2923" s="308"/>
      <c r="D2923" s="309"/>
      <c r="E2923" s="48"/>
      <c r="F2923" s="48">
        <f>F2922</f>
        <v>8180.81</v>
      </c>
      <c r="H2923" s="84"/>
    </row>
    <row r="2924" spans="1:8">
      <c r="A2924" s="304" t="s">
        <v>70</v>
      </c>
      <c r="B2924" s="305"/>
      <c r="C2924" s="305"/>
      <c r="D2924" s="306"/>
      <c r="E2924" s="48"/>
      <c r="F2924" s="48">
        <v>0</v>
      </c>
      <c r="H2924" s="84"/>
    </row>
    <row r="2925" spans="1:8">
      <c r="A2925" s="304" t="s">
        <v>71</v>
      </c>
      <c r="B2925" s="305"/>
      <c r="C2925" s="305"/>
      <c r="D2925" s="306"/>
      <c r="E2925" s="48"/>
      <c r="F2925" s="48">
        <f>F2924+F2923</f>
        <v>8180.81</v>
      </c>
      <c r="G2925" s="144">
        <v>9171.31</v>
      </c>
      <c r="H2925" s="84"/>
    </row>
    <row r="2928" spans="1:8">
      <c r="A2928" s="50"/>
      <c r="B2928" s="49" t="e">
        <f>#REF!</f>
        <v>#REF!</v>
      </c>
      <c r="C2928" s="50" t="s">
        <v>464</v>
      </c>
      <c r="D2928" s="51"/>
    </row>
    <row r="2929" spans="1:8">
      <c r="A2929" s="45" t="s">
        <v>64</v>
      </c>
      <c r="B2929" s="44" t="s">
        <v>65</v>
      </c>
      <c r="C2929" s="45" t="s">
        <v>35</v>
      </c>
      <c r="D2929" s="45" t="s">
        <v>66</v>
      </c>
      <c r="E2929" s="46" t="s">
        <v>67</v>
      </c>
      <c r="F2929" s="45" t="s">
        <v>68</v>
      </c>
      <c r="H2929" s="82" t="s">
        <v>67</v>
      </c>
    </row>
    <row r="2930" spans="1:8">
      <c r="A2930" s="56"/>
      <c r="B2930" s="53" t="e">
        <f>B2928</f>
        <v>#REF!</v>
      </c>
      <c r="C2930" s="56" t="s">
        <v>464</v>
      </c>
      <c r="D2930" s="56" t="s">
        <v>611</v>
      </c>
      <c r="E2930" s="48">
        <f>(1-'Entrada de Dados'!$B$5)*H2930</f>
        <v>1586.5736400000001</v>
      </c>
      <c r="F2930" s="48">
        <f>ROUND(E2930*D2930,2)</f>
        <v>1586.57</v>
      </c>
      <c r="H2930" s="134">
        <v>1778.67</v>
      </c>
    </row>
    <row r="2931" spans="1:8">
      <c r="A2931" s="318" t="s">
        <v>69</v>
      </c>
      <c r="B2931" s="308"/>
      <c r="C2931" s="308"/>
      <c r="D2931" s="309"/>
      <c r="E2931" s="48"/>
      <c r="F2931" s="48">
        <f>F2930</f>
        <v>1586.57</v>
      </c>
      <c r="H2931" s="84"/>
    </row>
    <row r="2932" spans="1:8">
      <c r="A2932" s="304" t="s">
        <v>70</v>
      </c>
      <c r="B2932" s="305"/>
      <c r="C2932" s="305"/>
      <c r="D2932" s="306"/>
      <c r="E2932" s="48"/>
      <c r="F2932" s="48">
        <v>0</v>
      </c>
      <c r="H2932" s="84"/>
    </row>
    <row r="2933" spans="1:8">
      <c r="A2933" s="304" t="s">
        <v>71</v>
      </c>
      <c r="B2933" s="305"/>
      <c r="C2933" s="305"/>
      <c r="D2933" s="306"/>
      <c r="E2933" s="48"/>
      <c r="F2933" s="48">
        <f>F2932+F2931</f>
        <v>1586.57</v>
      </c>
      <c r="G2933" s="134">
        <v>1778.67</v>
      </c>
      <c r="H2933" s="84"/>
    </row>
    <row r="2936" spans="1:8">
      <c r="A2936" s="50"/>
      <c r="B2936" s="49" t="e">
        <f>#REF!</f>
        <v>#REF!</v>
      </c>
      <c r="C2936" s="50" t="s">
        <v>464</v>
      </c>
      <c r="D2936" s="51"/>
    </row>
    <row r="2937" spans="1:8">
      <c r="A2937" s="45" t="s">
        <v>64</v>
      </c>
      <c r="B2937" s="44" t="s">
        <v>65</v>
      </c>
      <c r="C2937" s="45" t="s">
        <v>35</v>
      </c>
      <c r="D2937" s="45" t="s">
        <v>66</v>
      </c>
      <c r="E2937" s="46" t="s">
        <v>67</v>
      </c>
      <c r="F2937" s="45" t="s">
        <v>68</v>
      </c>
      <c r="H2937" s="82" t="s">
        <v>67</v>
      </c>
    </row>
    <row r="2938" spans="1:8">
      <c r="A2938" s="56"/>
      <c r="B2938" s="53" t="e">
        <f>B2936</f>
        <v>#REF!</v>
      </c>
      <c r="C2938" s="56" t="s">
        <v>464</v>
      </c>
      <c r="D2938" s="56" t="s">
        <v>611</v>
      </c>
      <c r="E2938" s="48">
        <f>(1-'Entrada de Dados'!$B$5)*H2938</f>
        <v>1038.48424</v>
      </c>
      <c r="F2938" s="48">
        <f>ROUND(E2938*D2938,2)</f>
        <v>1038.48</v>
      </c>
      <c r="H2938" s="144">
        <v>1164.22</v>
      </c>
    </row>
    <row r="2939" spans="1:8">
      <c r="A2939" s="318" t="s">
        <v>69</v>
      </c>
      <c r="B2939" s="308"/>
      <c r="C2939" s="308"/>
      <c r="D2939" s="309"/>
      <c r="E2939" s="48"/>
      <c r="F2939" s="48">
        <f>F2938</f>
        <v>1038.48</v>
      </c>
      <c r="H2939" s="84"/>
    </row>
    <row r="2940" spans="1:8">
      <c r="A2940" s="304" t="s">
        <v>70</v>
      </c>
      <c r="B2940" s="305"/>
      <c r="C2940" s="305"/>
      <c r="D2940" s="306"/>
      <c r="E2940" s="48"/>
      <c r="F2940" s="48">
        <v>0</v>
      </c>
      <c r="H2940" s="84"/>
    </row>
    <row r="2941" spans="1:8">
      <c r="A2941" s="304" t="s">
        <v>71</v>
      </c>
      <c r="B2941" s="305"/>
      <c r="C2941" s="305"/>
      <c r="D2941" s="306"/>
      <c r="E2941" s="48"/>
      <c r="F2941" s="48">
        <f>F2940+F2939</f>
        <v>1038.48</v>
      </c>
      <c r="G2941" s="144">
        <v>1164.22</v>
      </c>
      <c r="H2941" s="84"/>
    </row>
    <row r="2944" spans="1:8">
      <c r="A2944" s="50"/>
      <c r="B2944" s="49" t="e">
        <f>#REF!</f>
        <v>#REF!</v>
      </c>
      <c r="C2944" s="50" t="s">
        <v>464</v>
      </c>
      <c r="D2944" s="51"/>
    </row>
    <row r="2945" spans="1:8">
      <c r="A2945" s="45" t="s">
        <v>64</v>
      </c>
      <c r="B2945" s="44" t="s">
        <v>65</v>
      </c>
      <c r="C2945" s="45" t="s">
        <v>35</v>
      </c>
      <c r="D2945" s="45" t="s">
        <v>66</v>
      </c>
      <c r="E2945" s="46" t="s">
        <v>67</v>
      </c>
      <c r="F2945" s="45" t="s">
        <v>68</v>
      </c>
      <c r="H2945" s="82" t="s">
        <v>67</v>
      </c>
    </row>
    <row r="2946" spans="1:8">
      <c r="A2946" s="56">
        <v>88237</v>
      </c>
      <c r="B2946" s="53" t="s">
        <v>465</v>
      </c>
      <c r="C2946" s="56" t="s">
        <v>62</v>
      </c>
      <c r="D2946" s="56">
        <f>G2949/H2946</f>
        <v>498.16326530612247</v>
      </c>
      <c r="E2946" s="48">
        <f>(1-'Entrada de Dados'!$B$5)*H2946</f>
        <v>0.87416000000000005</v>
      </c>
      <c r="F2946" s="48">
        <f>ROUND(E2946*D2946,2)</f>
        <v>435.47</v>
      </c>
      <c r="H2946" s="145">
        <v>0.98</v>
      </c>
    </row>
    <row r="2947" spans="1:8">
      <c r="A2947" s="307" t="s">
        <v>69</v>
      </c>
      <c r="B2947" s="308"/>
      <c r="C2947" s="308"/>
      <c r="D2947" s="309"/>
      <c r="E2947" s="48"/>
      <c r="F2947" s="48">
        <f>F2946</f>
        <v>435.47</v>
      </c>
      <c r="H2947" s="84"/>
    </row>
    <row r="2948" spans="1:8">
      <c r="A2948" s="304" t="s">
        <v>70</v>
      </c>
      <c r="B2948" s="305"/>
      <c r="C2948" s="305"/>
      <c r="D2948" s="306"/>
      <c r="E2948" s="48"/>
      <c r="F2948" s="48">
        <v>0</v>
      </c>
      <c r="H2948" s="84"/>
    </row>
    <row r="2949" spans="1:8">
      <c r="A2949" s="304" t="s">
        <v>71</v>
      </c>
      <c r="B2949" s="305"/>
      <c r="C2949" s="305"/>
      <c r="D2949" s="306"/>
      <c r="E2949" s="48"/>
      <c r="F2949" s="48">
        <f>F2948+F2947</f>
        <v>435.47</v>
      </c>
      <c r="G2949" s="144">
        <v>488.2</v>
      </c>
      <c r="H2949" s="84"/>
    </row>
    <row r="2952" spans="1:8">
      <c r="A2952" s="50"/>
      <c r="B2952" s="49" t="e">
        <f>#REF!</f>
        <v>#REF!</v>
      </c>
      <c r="C2952" s="50" t="s">
        <v>464</v>
      </c>
      <c r="D2952" s="51"/>
    </row>
    <row r="2953" spans="1:8">
      <c r="A2953" s="45" t="s">
        <v>64</v>
      </c>
      <c r="B2953" s="44" t="s">
        <v>65</v>
      </c>
      <c r="C2953" s="45" t="s">
        <v>35</v>
      </c>
      <c r="D2953" s="45" t="s">
        <v>66</v>
      </c>
      <c r="E2953" s="46" t="s">
        <v>67</v>
      </c>
      <c r="F2953" s="45" t="s">
        <v>68</v>
      </c>
      <c r="H2953" s="82" t="s">
        <v>67</v>
      </c>
    </row>
    <row r="2954" spans="1:8">
      <c r="A2954" s="56">
        <v>88236</v>
      </c>
      <c r="B2954" s="53" t="s">
        <v>466</v>
      </c>
      <c r="C2954" s="56" t="s">
        <v>62</v>
      </c>
      <c r="D2954" s="180">
        <f>G2957/H2954</f>
        <v>1339.2307692307691</v>
      </c>
      <c r="E2954" s="48">
        <f>(1-'Entrada de Dados'!$B$5)*H2954</f>
        <v>0.34788000000000002</v>
      </c>
      <c r="F2954" s="48">
        <f>ROUND(E2954*D2954,2)</f>
        <v>465.89</v>
      </c>
      <c r="H2954" s="85">
        <v>0.39</v>
      </c>
    </row>
    <row r="2955" spans="1:8">
      <c r="A2955" s="307" t="s">
        <v>69</v>
      </c>
      <c r="B2955" s="308"/>
      <c r="C2955" s="308"/>
      <c r="D2955" s="309"/>
      <c r="E2955" s="48"/>
      <c r="F2955" s="48">
        <f>F2954</f>
        <v>465.89</v>
      </c>
      <c r="H2955" s="84"/>
    </row>
    <row r="2956" spans="1:8">
      <c r="A2956" s="304" t="s">
        <v>70</v>
      </c>
      <c r="B2956" s="305"/>
      <c r="C2956" s="305"/>
      <c r="D2956" s="306"/>
      <c r="E2956" s="48"/>
      <c r="F2956" s="48">
        <v>0</v>
      </c>
      <c r="H2956" s="84"/>
    </row>
    <row r="2957" spans="1:8" ht="15">
      <c r="A2957" s="304" t="s">
        <v>71</v>
      </c>
      <c r="B2957" s="305"/>
      <c r="C2957" s="305"/>
      <c r="D2957" s="306"/>
      <c r="E2957" s="48"/>
      <c r="F2957" s="48">
        <f>F2956+F2955</f>
        <v>465.89</v>
      </c>
      <c r="G2957" s="80">
        <v>522.29999999999995</v>
      </c>
      <c r="H2957" s="84"/>
    </row>
    <row r="2960" spans="1:8">
      <c r="A2960" s="50"/>
      <c r="B2960" s="49" t="e">
        <f>#REF!</f>
        <v>#REF!</v>
      </c>
      <c r="C2960" s="50" t="s">
        <v>464</v>
      </c>
      <c r="E2960" s="42"/>
    </row>
    <row r="2961" spans="1:8">
      <c r="A2961" s="45" t="s">
        <v>64</v>
      </c>
      <c r="B2961" s="44" t="s">
        <v>65</v>
      </c>
      <c r="C2961" s="45" t="s">
        <v>35</v>
      </c>
      <c r="D2961" s="45" t="s">
        <v>66</v>
      </c>
      <c r="E2961" s="46" t="s">
        <v>67</v>
      </c>
      <c r="F2961" s="45" t="s">
        <v>68</v>
      </c>
    </row>
    <row r="2962" spans="1:8">
      <c r="B2962" s="67" t="s">
        <v>467</v>
      </c>
      <c r="C2962" s="68" t="s">
        <v>35</v>
      </c>
      <c r="D2962" s="69">
        <v>171.75</v>
      </c>
      <c r="E2962" s="48">
        <f>H2962*(1-'Entrada de Dados'!$B$5)</f>
        <v>3.2268846579330428</v>
      </c>
      <c r="F2962" s="70">
        <f>E2962*D2962</f>
        <v>554.21744000000012</v>
      </c>
      <c r="G2962" s="90"/>
      <c r="H2962" s="88">
        <f>G2965/D2962</f>
        <v>3.6175836972343527</v>
      </c>
    </row>
    <row r="2963" spans="1:8">
      <c r="A2963" s="307" t="s">
        <v>69</v>
      </c>
      <c r="B2963" s="308"/>
      <c r="C2963" s="308"/>
      <c r="D2963" s="309"/>
      <c r="E2963" s="48"/>
      <c r="F2963" s="48">
        <v>0</v>
      </c>
    </row>
    <row r="2964" spans="1:8">
      <c r="A2964" s="304" t="s">
        <v>70</v>
      </c>
      <c r="B2964" s="305"/>
      <c r="C2964" s="305"/>
      <c r="D2964" s="306"/>
      <c r="E2964" s="48"/>
      <c r="F2964" s="48">
        <f>F2962</f>
        <v>554.21744000000012</v>
      </c>
    </row>
    <row r="2965" spans="1:8">
      <c r="A2965" s="304" t="s">
        <v>71</v>
      </c>
      <c r="B2965" s="305"/>
      <c r="C2965" s="305"/>
      <c r="D2965" s="306"/>
      <c r="E2965" s="48"/>
      <c r="F2965" s="48">
        <f>F2964+F2963</f>
        <v>554.21744000000012</v>
      </c>
      <c r="G2965" s="144">
        <v>621.32000000000005</v>
      </c>
      <c r="H2965" s="88"/>
    </row>
    <row r="2968" spans="1:8">
      <c r="A2968" s="50"/>
      <c r="B2968" s="49" t="e">
        <f>#REF!</f>
        <v>#REF!</v>
      </c>
      <c r="C2968" s="50" t="s">
        <v>464</v>
      </c>
      <c r="E2968" s="42"/>
    </row>
    <row r="2969" spans="1:8">
      <c r="A2969" s="45" t="s">
        <v>64</v>
      </c>
      <c r="B2969" s="44" t="s">
        <v>65</v>
      </c>
      <c r="C2969" s="45" t="s">
        <v>35</v>
      </c>
      <c r="D2969" s="45" t="s">
        <v>66</v>
      </c>
      <c r="E2969" s="46" t="s">
        <v>67</v>
      </c>
      <c r="F2969" s="45" t="s">
        <v>68</v>
      </c>
    </row>
    <row r="2970" spans="1:8">
      <c r="B2970" s="67" t="s">
        <v>468</v>
      </c>
      <c r="C2970" s="68" t="s">
        <v>35</v>
      </c>
      <c r="D2970" s="69">
        <v>10</v>
      </c>
      <c r="E2970" s="48">
        <f>H2970*(1-'Entrada de Dados'!$B$5)</f>
        <v>106.975776</v>
      </c>
      <c r="F2970" s="70">
        <f>E2970*D2970</f>
        <v>1069.75776</v>
      </c>
      <c r="G2970" s="90"/>
      <c r="H2970" s="89">
        <v>119.928</v>
      </c>
    </row>
    <row r="2971" spans="1:8">
      <c r="A2971" s="307" t="s">
        <v>69</v>
      </c>
      <c r="B2971" s="308"/>
      <c r="C2971" s="308"/>
      <c r="D2971" s="309"/>
      <c r="E2971" s="48"/>
      <c r="F2971" s="48">
        <v>0</v>
      </c>
    </row>
    <row r="2972" spans="1:8">
      <c r="A2972" s="304" t="s">
        <v>70</v>
      </c>
      <c r="B2972" s="305"/>
      <c r="C2972" s="305"/>
      <c r="D2972" s="306"/>
      <c r="E2972" s="48"/>
      <c r="F2972" s="48">
        <f>F2970</f>
        <v>1069.75776</v>
      </c>
    </row>
    <row r="2973" spans="1:8">
      <c r="A2973" s="304" t="s">
        <v>71</v>
      </c>
      <c r="B2973" s="305"/>
      <c r="C2973" s="305"/>
      <c r="D2973" s="306"/>
      <c r="E2973" s="48"/>
      <c r="F2973" s="48">
        <f>F2972+F2971</f>
        <v>1069.75776</v>
      </c>
      <c r="G2973" s="144">
        <v>1199.28</v>
      </c>
      <c r="H2973" s="88"/>
    </row>
    <row r="2976" spans="1:8">
      <c r="A2976" s="50"/>
      <c r="B2976" s="49" t="e">
        <f>#REF!</f>
        <v>#REF!</v>
      </c>
      <c r="C2976" s="50" t="s">
        <v>464</v>
      </c>
      <c r="E2976" s="42"/>
    </row>
    <row r="2977" spans="1:8">
      <c r="A2977" s="45" t="s">
        <v>64</v>
      </c>
      <c r="B2977" s="44" t="s">
        <v>65</v>
      </c>
      <c r="C2977" s="45" t="s">
        <v>35</v>
      </c>
      <c r="D2977" s="45" t="s">
        <v>66</v>
      </c>
      <c r="E2977" s="46" t="s">
        <v>67</v>
      </c>
      <c r="F2977" s="45" t="s">
        <v>68</v>
      </c>
    </row>
    <row r="2978" spans="1:8">
      <c r="B2978" s="67" t="e">
        <f>B2976</f>
        <v>#REF!</v>
      </c>
      <c r="C2978" s="68" t="s">
        <v>35</v>
      </c>
      <c r="D2978" s="69">
        <v>5</v>
      </c>
      <c r="E2978" s="48">
        <f>H2978*(1-'Entrada de Dados'!$B$5)</f>
        <v>62.118880000000004</v>
      </c>
      <c r="F2978" s="70">
        <f>E2978*D2978</f>
        <v>310.59440000000001</v>
      </c>
      <c r="H2978" s="145">
        <f>G2981/5</f>
        <v>69.64</v>
      </c>
    </row>
    <row r="2979" spans="1:8">
      <c r="A2979" s="307" t="s">
        <v>69</v>
      </c>
      <c r="B2979" s="308"/>
      <c r="C2979" s="308"/>
      <c r="D2979" s="309"/>
      <c r="E2979" s="48"/>
      <c r="F2979" s="48">
        <v>0</v>
      </c>
    </row>
    <row r="2980" spans="1:8">
      <c r="A2980" s="304" t="s">
        <v>70</v>
      </c>
      <c r="B2980" s="305"/>
      <c r="C2980" s="305"/>
      <c r="D2980" s="306"/>
      <c r="E2980" s="48"/>
      <c r="F2980" s="48">
        <f>F2978</f>
        <v>310.59440000000001</v>
      </c>
    </row>
    <row r="2981" spans="1:8">
      <c r="A2981" s="304" t="s">
        <v>71</v>
      </c>
      <c r="B2981" s="305"/>
      <c r="C2981" s="305"/>
      <c r="D2981" s="306"/>
      <c r="E2981" s="48"/>
      <c r="F2981" s="48">
        <f>F2980+F2979</f>
        <v>310.59440000000001</v>
      </c>
      <c r="G2981" s="144">
        <v>348.2</v>
      </c>
    </row>
    <row r="2984" spans="1:8">
      <c r="A2984" s="50"/>
      <c r="B2984" s="49" t="e">
        <f>#REF!</f>
        <v>#REF!</v>
      </c>
      <c r="C2984" s="50" t="s">
        <v>215</v>
      </c>
      <c r="E2984" s="42"/>
    </row>
    <row r="2985" spans="1:8">
      <c r="A2985" s="45" t="s">
        <v>64</v>
      </c>
      <c r="B2985" s="44" t="s">
        <v>65</v>
      </c>
      <c r="C2985" s="45" t="s">
        <v>35</v>
      </c>
      <c r="D2985" s="45" t="s">
        <v>66</v>
      </c>
      <c r="E2985" s="46" t="s">
        <v>67</v>
      </c>
      <c r="F2985" s="45" t="s">
        <v>68</v>
      </c>
    </row>
    <row r="2986" spans="1:8">
      <c r="A2986" s="41">
        <v>88597</v>
      </c>
      <c r="B2986" s="67" t="s">
        <v>469</v>
      </c>
      <c r="C2986" s="68" t="s">
        <v>62</v>
      </c>
      <c r="D2986" s="69">
        <f>G2989/H2986</f>
        <v>0.10855263157894737</v>
      </c>
      <c r="E2986" s="48">
        <f>H2986*(1-'Entrada de Dados'!$B$5)</f>
        <v>10.846719999999999</v>
      </c>
      <c r="F2986" s="70">
        <f>E2986*D2986</f>
        <v>1.17744</v>
      </c>
      <c r="H2986" s="145">
        <v>12.16</v>
      </c>
    </row>
    <row r="2987" spans="1:8">
      <c r="A2987" s="307" t="s">
        <v>69</v>
      </c>
      <c r="B2987" s="308"/>
      <c r="C2987" s="308"/>
      <c r="D2987" s="309"/>
      <c r="E2987" s="48"/>
      <c r="F2987" s="48">
        <v>0</v>
      </c>
    </row>
    <row r="2988" spans="1:8">
      <c r="A2988" s="304" t="s">
        <v>70</v>
      </c>
      <c r="B2988" s="305"/>
      <c r="C2988" s="305"/>
      <c r="D2988" s="306"/>
      <c r="E2988" s="48"/>
      <c r="F2988" s="48">
        <f>F2986</f>
        <v>1.17744</v>
      </c>
    </row>
    <row r="2989" spans="1:8">
      <c r="A2989" s="304" t="s">
        <v>71</v>
      </c>
      <c r="B2989" s="305"/>
      <c r="C2989" s="305"/>
      <c r="D2989" s="306"/>
      <c r="E2989" s="48"/>
      <c r="F2989" s="48">
        <f>F2988+F2987</f>
        <v>1.17744</v>
      </c>
      <c r="G2989" s="144">
        <v>1.32</v>
      </c>
    </row>
    <row r="2991" spans="1:8" ht="13.5" thickBot="1"/>
    <row r="2992" spans="1:8">
      <c r="A2992" s="310" t="s">
        <v>60</v>
      </c>
      <c r="B2992" s="312" t="e">
        <f>#REF!</f>
        <v>#REF!</v>
      </c>
      <c r="C2992" s="313"/>
      <c r="D2992" s="313"/>
      <c r="E2992" s="313"/>
      <c r="F2992" s="314"/>
    </row>
    <row r="2993" spans="1:8" ht="13.5" thickBot="1">
      <c r="A2993" s="311"/>
      <c r="B2993" s="315"/>
      <c r="C2993" s="316"/>
      <c r="D2993" s="316"/>
      <c r="E2993" s="316"/>
      <c r="F2993" s="317"/>
    </row>
    <row r="2996" spans="1:8">
      <c r="A2996" s="151">
        <v>9537</v>
      </c>
      <c r="B2996" s="71" t="s">
        <v>470</v>
      </c>
      <c r="C2996" s="151" t="s">
        <v>215</v>
      </c>
      <c r="D2996" s="51"/>
    </row>
    <row r="2997" spans="1:8">
      <c r="A2997" s="45" t="s">
        <v>64</v>
      </c>
      <c r="B2997" s="44" t="s">
        <v>65</v>
      </c>
      <c r="C2997" s="45" t="s">
        <v>35</v>
      </c>
      <c r="D2997" s="45" t="s">
        <v>66</v>
      </c>
      <c r="E2997" s="46" t="s">
        <v>67</v>
      </c>
      <c r="F2997" s="45" t="s">
        <v>68</v>
      </c>
    </row>
    <row r="2998" spans="1:8">
      <c r="A2998" s="54">
        <v>88316</v>
      </c>
      <c r="B2998" s="52" t="s">
        <v>61</v>
      </c>
      <c r="C2998" s="54" t="s">
        <v>62</v>
      </c>
      <c r="D2998" s="54" t="s">
        <v>363</v>
      </c>
      <c r="E2998" s="48">
        <f>H2998*(1-'Entrada de Dados'!$B$5)</f>
        <v>8.1796400000000009</v>
      </c>
      <c r="F2998" s="70">
        <f>E2998*D2998</f>
        <v>1.1451496000000003</v>
      </c>
      <c r="H2998" s="85">
        <v>9.17</v>
      </c>
    </row>
    <row r="2999" spans="1:8">
      <c r="A2999" s="54">
        <v>3</v>
      </c>
      <c r="B2999" s="52" t="s">
        <v>471</v>
      </c>
      <c r="C2999" s="54" t="s">
        <v>186</v>
      </c>
      <c r="D2999" s="54" t="s">
        <v>240</v>
      </c>
      <c r="E2999" s="48">
        <f>H2999*(1-'Entrada de Dados'!$B$5)</f>
        <v>2.9614400000000001</v>
      </c>
      <c r="F2999" s="70">
        <f>E2999*D2999</f>
        <v>0.14807200000000001</v>
      </c>
      <c r="H2999" s="85">
        <v>3.32</v>
      </c>
    </row>
    <row r="3000" spans="1:8">
      <c r="A3000" s="307" t="s">
        <v>69</v>
      </c>
      <c r="B3000" s="308"/>
      <c r="C3000" s="308"/>
      <c r="D3000" s="309"/>
      <c r="E3000" s="48"/>
      <c r="F3000" s="48">
        <f>F2998</f>
        <v>1.1451496000000003</v>
      </c>
    </row>
    <row r="3001" spans="1:8">
      <c r="A3001" s="304" t="s">
        <v>70</v>
      </c>
      <c r="B3001" s="305"/>
      <c r="C3001" s="305"/>
      <c r="D3001" s="306"/>
      <c r="E3001" s="48"/>
      <c r="F3001" s="48">
        <f>F2999</f>
        <v>0.14807200000000001</v>
      </c>
      <c r="H3001" s="145">
        <f>H3002/D2999</f>
        <v>3.135567999999993</v>
      </c>
    </row>
    <row r="3002" spans="1:8">
      <c r="A3002" s="304" t="s">
        <v>71</v>
      </c>
      <c r="B3002" s="305"/>
      <c r="C3002" s="305"/>
      <c r="D3002" s="306"/>
      <c r="E3002" s="48"/>
      <c r="F3002" s="48">
        <f>F3001+F3000</f>
        <v>1.2932216000000003</v>
      </c>
      <c r="G3002" s="144">
        <v>1.45</v>
      </c>
      <c r="H3002" s="145">
        <f>G3002-F3002</f>
        <v>0.15677839999999965</v>
      </c>
    </row>
    <row r="3005" spans="1:8">
      <c r="A3005" s="151"/>
      <c r="B3005" s="71" t="e">
        <f>#REF!</f>
        <v>#REF!</v>
      </c>
      <c r="C3005" s="151" t="s">
        <v>215</v>
      </c>
      <c r="D3005" s="51"/>
    </row>
    <row r="3006" spans="1:8">
      <c r="A3006" s="45" t="s">
        <v>64</v>
      </c>
      <c r="B3006" s="44" t="s">
        <v>65</v>
      </c>
      <c r="C3006" s="45" t="s">
        <v>35</v>
      </c>
      <c r="D3006" s="45" t="s">
        <v>66</v>
      </c>
      <c r="E3006" s="46" t="s">
        <v>67</v>
      </c>
      <c r="F3006" s="45" t="s">
        <v>68</v>
      </c>
    </row>
    <row r="3007" spans="1:8">
      <c r="A3007" s="54">
        <v>88316</v>
      </c>
      <c r="B3007" s="52" t="s">
        <v>61</v>
      </c>
      <c r="C3007" s="54" t="s">
        <v>62</v>
      </c>
      <c r="D3007" s="54" t="s">
        <v>363</v>
      </c>
      <c r="E3007" s="48">
        <f>H3007*(1-'Entrada de Dados'!$B$5)</f>
        <v>8.1796400000000009</v>
      </c>
      <c r="F3007" s="70">
        <f>E3007*D3007</f>
        <v>1.1451496000000003</v>
      </c>
      <c r="H3007" s="85">
        <v>9.17</v>
      </c>
    </row>
    <row r="3008" spans="1:8">
      <c r="A3008" s="54"/>
      <c r="B3008" s="52" t="s">
        <v>20</v>
      </c>
      <c r="C3008" s="54" t="s">
        <v>186</v>
      </c>
      <c r="D3008" s="54" t="s">
        <v>240</v>
      </c>
      <c r="E3008" s="48">
        <f>H3008*(1-'Entrada de Dados'!$B$5)</f>
        <v>217.57664</v>
      </c>
      <c r="F3008" s="70">
        <f>E3008*D3008</f>
        <v>10.878832000000001</v>
      </c>
      <c r="H3008" s="85">
        <v>243.92</v>
      </c>
    </row>
    <row r="3009" spans="1:8">
      <c r="A3009" s="307" t="s">
        <v>69</v>
      </c>
      <c r="B3009" s="308"/>
      <c r="C3009" s="308"/>
      <c r="D3009" s="309"/>
      <c r="E3009" s="48"/>
      <c r="F3009" s="48">
        <f>F3007</f>
        <v>1.1451496000000003</v>
      </c>
    </row>
    <row r="3010" spans="1:8">
      <c r="A3010" s="304" t="s">
        <v>70</v>
      </c>
      <c r="B3010" s="305"/>
      <c r="C3010" s="305"/>
      <c r="D3010" s="306"/>
      <c r="E3010" s="48"/>
      <c r="F3010" s="48">
        <f>F3008</f>
        <v>10.878832000000001</v>
      </c>
      <c r="H3010" s="145">
        <f>H3011/D3008</f>
        <v>29.120367999999992</v>
      </c>
    </row>
    <row r="3011" spans="1:8">
      <c r="A3011" s="304" t="s">
        <v>71</v>
      </c>
      <c r="B3011" s="305"/>
      <c r="C3011" s="305"/>
      <c r="D3011" s="306"/>
      <c r="E3011" s="48"/>
      <c r="F3011" s="48">
        <f>F3010+F3009</f>
        <v>12.023981600000001</v>
      </c>
      <c r="G3011" s="130">
        <v>13.48</v>
      </c>
      <c r="H3011" s="145">
        <f>G3011-F3011</f>
        <v>1.4560183999999996</v>
      </c>
    </row>
    <row r="3014" spans="1:8" ht="38.25">
      <c r="A3014" s="50" t="s">
        <v>748</v>
      </c>
      <c r="B3014" s="49" t="s">
        <v>749</v>
      </c>
      <c r="C3014" s="50" t="s">
        <v>91</v>
      </c>
      <c r="D3014" s="51"/>
    </row>
    <row r="3015" spans="1:8">
      <c r="A3015" s="45" t="s">
        <v>64</v>
      </c>
      <c r="B3015" s="44" t="s">
        <v>65</v>
      </c>
      <c r="C3015" s="45" t="s">
        <v>35</v>
      </c>
      <c r="D3015" s="45" t="s">
        <v>66</v>
      </c>
      <c r="E3015" s="46" t="s">
        <v>67</v>
      </c>
      <c r="F3015" s="45" t="s">
        <v>68</v>
      </c>
    </row>
    <row r="3016" spans="1:8">
      <c r="A3016" s="54">
        <v>88316</v>
      </c>
      <c r="B3016" s="52" t="s">
        <v>61</v>
      </c>
      <c r="C3016" s="54" t="s">
        <v>62</v>
      </c>
      <c r="D3016" s="54" t="s">
        <v>246</v>
      </c>
      <c r="E3016" s="48">
        <f>H3016*(1-'Entrada de Dados'!$B$5)</f>
        <v>8.1796400000000009</v>
      </c>
      <c r="F3016" s="70">
        <f>E3016*D3016</f>
        <v>3.2718560000000005</v>
      </c>
      <c r="H3016" s="85">
        <v>9.17</v>
      </c>
    </row>
    <row r="3017" spans="1:8" ht="38.25">
      <c r="A3017" s="56" t="s">
        <v>750</v>
      </c>
      <c r="B3017" s="53" t="s">
        <v>751</v>
      </c>
      <c r="C3017" s="56" t="s">
        <v>91</v>
      </c>
      <c r="D3017" s="56" t="s">
        <v>164</v>
      </c>
      <c r="E3017" s="48">
        <f>H3017*(1-'Entrada de Dados'!$B$5)</f>
        <v>22.977920000000001</v>
      </c>
      <c r="F3017" s="70">
        <f>E3017*D3017</f>
        <v>10.110284800000001</v>
      </c>
      <c r="H3017" s="85">
        <v>25.76</v>
      </c>
    </row>
    <row r="3018" spans="1:8" ht="38.25">
      <c r="A3018" s="56" t="s">
        <v>752</v>
      </c>
      <c r="B3018" s="53" t="s">
        <v>753</v>
      </c>
      <c r="C3018" s="56" t="s">
        <v>91</v>
      </c>
      <c r="D3018" s="56" t="s">
        <v>724</v>
      </c>
      <c r="E3018" s="48">
        <f>H3018*(1-'Entrada de Dados'!$B$5)</f>
        <v>0.1338</v>
      </c>
      <c r="F3018" s="70">
        <f>E3018*D3018</f>
        <v>0.2676</v>
      </c>
      <c r="H3018" s="85">
        <v>0.15</v>
      </c>
    </row>
    <row r="3019" spans="1:8">
      <c r="A3019" s="307" t="s">
        <v>69</v>
      </c>
      <c r="B3019" s="308"/>
      <c r="C3019" s="308"/>
      <c r="D3019" s="309"/>
      <c r="E3019" s="48"/>
      <c r="F3019" s="48">
        <f>F3016</f>
        <v>3.2718560000000005</v>
      </c>
    </row>
    <row r="3020" spans="1:8">
      <c r="A3020" s="304" t="s">
        <v>70</v>
      </c>
      <c r="B3020" s="305"/>
      <c r="C3020" s="305"/>
      <c r="D3020" s="306"/>
      <c r="E3020" s="48"/>
      <c r="F3020" s="48">
        <f>SUM(F3017:F3018)</f>
        <v>10.3778848</v>
      </c>
      <c r="H3020" s="145">
        <f>H3021/D3018</f>
        <v>0.82512960000000035</v>
      </c>
    </row>
    <row r="3021" spans="1:8">
      <c r="A3021" s="304" t="s">
        <v>71</v>
      </c>
      <c r="B3021" s="305"/>
      <c r="C3021" s="305"/>
      <c r="D3021" s="306"/>
      <c r="E3021" s="48"/>
      <c r="F3021" s="48">
        <f>F3020+F3019</f>
        <v>13.6497408</v>
      </c>
      <c r="G3021" s="134">
        <v>15.3</v>
      </c>
      <c r="H3021" s="145">
        <f>G3021-F3021</f>
        <v>1.6502592000000007</v>
      </c>
    </row>
  </sheetData>
  <mergeCells count="839">
    <mergeCell ref="A1728:D1728"/>
    <mergeCell ref="A1701:D1701"/>
    <mergeCell ref="A1702:D1702"/>
    <mergeCell ref="A1729:D1729"/>
    <mergeCell ref="A1735:D1735"/>
    <mergeCell ref="A1736:D1736"/>
    <mergeCell ref="A1713:D1713"/>
    <mergeCell ref="A1737:D1737"/>
    <mergeCell ref="A1719:D1719"/>
    <mergeCell ref="A1720:D1720"/>
    <mergeCell ref="A1721:D1721"/>
    <mergeCell ref="A1727:D1727"/>
    <mergeCell ref="A1703:D1703"/>
    <mergeCell ref="A1711:D1711"/>
    <mergeCell ref="A1712:D1712"/>
    <mergeCell ref="A1631:D1631"/>
    <mergeCell ref="A1641:D1641"/>
    <mergeCell ref="A1642:D1642"/>
    <mergeCell ref="A1679:D1679"/>
    <mergeCell ref="A1689:D1689"/>
    <mergeCell ref="A1690:D1690"/>
    <mergeCell ref="A1691:D1691"/>
    <mergeCell ref="A1653:D1653"/>
    <mergeCell ref="A1654:D1654"/>
    <mergeCell ref="A1655:D1655"/>
    <mergeCell ref="A1665:D1665"/>
    <mergeCell ref="A1666:D1666"/>
    <mergeCell ref="A1677:D1677"/>
    <mergeCell ref="A1678:D1678"/>
    <mergeCell ref="A1667:D1667"/>
    <mergeCell ref="A1643:D1643"/>
    <mergeCell ref="A1630:D1630"/>
    <mergeCell ref="A1607:D1607"/>
    <mergeCell ref="A1617:D1617"/>
    <mergeCell ref="A1618:D1618"/>
    <mergeCell ref="A1619:D1619"/>
    <mergeCell ref="A1629:D1629"/>
    <mergeCell ref="A1595:D1595"/>
    <mergeCell ref="A1605:D1605"/>
    <mergeCell ref="A1606:D1606"/>
    <mergeCell ref="A1534:D1534"/>
    <mergeCell ref="A1571:D1571"/>
    <mergeCell ref="A1581:D1581"/>
    <mergeCell ref="A1582:D1582"/>
    <mergeCell ref="A1583:D1583"/>
    <mergeCell ref="A1593:D1593"/>
    <mergeCell ref="A1594:D1594"/>
    <mergeCell ref="A1569:D1569"/>
    <mergeCell ref="A1570:D1570"/>
    <mergeCell ref="A1535:D1535"/>
    <mergeCell ref="A1545:D1545"/>
    <mergeCell ref="A1546:D1546"/>
    <mergeCell ref="A1547:D1547"/>
    <mergeCell ref="A1557:D1557"/>
    <mergeCell ref="A1558:D1558"/>
    <mergeCell ref="A1559:D1559"/>
    <mergeCell ref="A1500:D1500"/>
    <mergeCell ref="A1509:D1509"/>
    <mergeCell ref="A1510:D1510"/>
    <mergeCell ref="A1511:D1511"/>
    <mergeCell ref="A1521:D1521"/>
    <mergeCell ref="A1522:D1522"/>
    <mergeCell ref="A1523:D1523"/>
    <mergeCell ref="A1533:D1533"/>
    <mergeCell ref="A1456:D1456"/>
    <mergeCell ref="A1465:D1465"/>
    <mergeCell ref="A1466:D1466"/>
    <mergeCell ref="A1467:D1467"/>
    <mergeCell ref="A1476:D1476"/>
    <mergeCell ref="A1477:D1477"/>
    <mergeCell ref="A1478:D1478"/>
    <mergeCell ref="A1487:D1487"/>
    <mergeCell ref="A1488:D1488"/>
    <mergeCell ref="A1489:D1489"/>
    <mergeCell ref="A1498:D1498"/>
    <mergeCell ref="A1499:D1499"/>
    <mergeCell ref="A1444:D1444"/>
    <mergeCell ref="A1445:D1445"/>
    <mergeCell ref="A1454:D1454"/>
    <mergeCell ref="A1455:D1455"/>
    <mergeCell ref="A1433:D1433"/>
    <mergeCell ref="A1434:D1434"/>
    <mergeCell ref="A1364:D1364"/>
    <mergeCell ref="A1374:D1374"/>
    <mergeCell ref="A1375:D1375"/>
    <mergeCell ref="A1376:D1376"/>
    <mergeCell ref="A1386:D1386"/>
    <mergeCell ref="A1387:D1387"/>
    <mergeCell ref="A1388:D1388"/>
    <mergeCell ref="A1398:D1398"/>
    <mergeCell ref="A1399:D1399"/>
    <mergeCell ref="A1400:D1400"/>
    <mergeCell ref="A1409:D1409"/>
    <mergeCell ref="A1410:D1410"/>
    <mergeCell ref="A1411:D1411"/>
    <mergeCell ref="A1421:D1421"/>
    <mergeCell ref="A1422:D1422"/>
    <mergeCell ref="A1423:D1423"/>
    <mergeCell ref="A1435:D1435"/>
    <mergeCell ref="A1443:D1443"/>
    <mergeCell ref="A1328:D1328"/>
    <mergeCell ref="A1338:D1338"/>
    <mergeCell ref="A1339:D1339"/>
    <mergeCell ref="A1340:D1340"/>
    <mergeCell ref="A1350:D1350"/>
    <mergeCell ref="A1351:D1351"/>
    <mergeCell ref="A1352:D1352"/>
    <mergeCell ref="A1362:D1362"/>
    <mergeCell ref="A1363:D1363"/>
    <mergeCell ref="A1316:D1316"/>
    <mergeCell ref="A1326:D1326"/>
    <mergeCell ref="A1327:D1327"/>
    <mergeCell ref="A1256:D1256"/>
    <mergeCell ref="A1266:D1266"/>
    <mergeCell ref="A1267:D1267"/>
    <mergeCell ref="A1268:D1268"/>
    <mergeCell ref="A1278:D1278"/>
    <mergeCell ref="A1279:D1279"/>
    <mergeCell ref="A1280:D1280"/>
    <mergeCell ref="A1292:D1292"/>
    <mergeCell ref="A1302:D1302"/>
    <mergeCell ref="A1303:D1303"/>
    <mergeCell ref="A1304:D1304"/>
    <mergeCell ref="A1314:D1314"/>
    <mergeCell ref="A1315:D1315"/>
    <mergeCell ref="A1196:D1196"/>
    <mergeCell ref="A1197:D1197"/>
    <mergeCell ref="A1207:D1207"/>
    <mergeCell ref="A1208:D1208"/>
    <mergeCell ref="A1209:D1209"/>
    <mergeCell ref="A1219:D1219"/>
    <mergeCell ref="A1220:D1220"/>
    <mergeCell ref="A1290:D1290"/>
    <mergeCell ref="A1291:D1291"/>
    <mergeCell ref="A1221:D1221"/>
    <mergeCell ref="A1231:D1231"/>
    <mergeCell ref="A1232:D1232"/>
    <mergeCell ref="A1233:D1233"/>
    <mergeCell ref="A1242:D1242"/>
    <mergeCell ref="A1243:D1243"/>
    <mergeCell ref="A1244:D1244"/>
    <mergeCell ref="A1254:D1254"/>
    <mergeCell ref="A1083:D1083"/>
    <mergeCell ref="A1084:D1084"/>
    <mergeCell ref="A1095:D1095"/>
    <mergeCell ref="A1057:A1058"/>
    <mergeCell ref="A1174:D1174"/>
    <mergeCell ref="A1183:D1183"/>
    <mergeCell ref="A1184:D1184"/>
    <mergeCell ref="A1110:D1110"/>
    <mergeCell ref="A1121:D1121"/>
    <mergeCell ref="A1122:D1122"/>
    <mergeCell ref="A1123:D1123"/>
    <mergeCell ref="A1137:D1137"/>
    <mergeCell ref="A1138:D1138"/>
    <mergeCell ref="A1139:D1139"/>
    <mergeCell ref="A1152:D1152"/>
    <mergeCell ref="A1161:D1161"/>
    <mergeCell ref="A1162:D1162"/>
    <mergeCell ref="A1163:D1163"/>
    <mergeCell ref="A1172:D1172"/>
    <mergeCell ref="A1173:D1173"/>
    <mergeCell ref="A1082:D1082"/>
    <mergeCell ref="B1057:F1058"/>
    <mergeCell ref="A1005:D1005"/>
    <mergeCell ref="A1006:D1006"/>
    <mergeCell ref="A1007:D1007"/>
    <mergeCell ref="A1017:D1017"/>
    <mergeCell ref="A1018:D1018"/>
    <mergeCell ref="A1019:D1019"/>
    <mergeCell ref="A1029:D1029"/>
    <mergeCell ref="A1030:D1030"/>
    <mergeCell ref="A1031:D1031"/>
    <mergeCell ref="A1053:D1053"/>
    <mergeCell ref="A1054:D1054"/>
    <mergeCell ref="A1069:D1069"/>
    <mergeCell ref="A1070:D1070"/>
    <mergeCell ref="A1071:D1071"/>
    <mergeCell ref="A1041:D1041"/>
    <mergeCell ref="A1042:D1042"/>
    <mergeCell ref="A1043:D1043"/>
    <mergeCell ref="A1052:D1052"/>
    <mergeCell ref="A993:D993"/>
    <mergeCell ref="A994:D994"/>
    <mergeCell ref="A995:D995"/>
    <mergeCell ref="A926:D926"/>
    <mergeCell ref="A927:D927"/>
    <mergeCell ref="A928:D928"/>
    <mergeCell ref="A941:D941"/>
    <mergeCell ref="A942:D942"/>
    <mergeCell ref="A970:D970"/>
    <mergeCell ref="A971:D971"/>
    <mergeCell ref="A981:D981"/>
    <mergeCell ref="A982:D982"/>
    <mergeCell ref="A983:D983"/>
    <mergeCell ref="A953:D953"/>
    <mergeCell ref="A954:D954"/>
    <mergeCell ref="A770:D770"/>
    <mergeCell ref="A784:D784"/>
    <mergeCell ref="A785:D785"/>
    <mergeCell ref="A786:D786"/>
    <mergeCell ref="A773:A774"/>
    <mergeCell ref="B773:F774"/>
    <mergeCell ref="A818:D818"/>
    <mergeCell ref="A819:D819"/>
    <mergeCell ref="A820:D820"/>
    <mergeCell ref="A809:D809"/>
    <mergeCell ref="A810:D810"/>
    <mergeCell ref="A799:A800"/>
    <mergeCell ref="B799:F800"/>
    <mergeCell ref="A794:D794"/>
    <mergeCell ref="A734:D734"/>
    <mergeCell ref="A744:D744"/>
    <mergeCell ref="A745:D745"/>
    <mergeCell ref="A746:D746"/>
    <mergeCell ref="A756:D756"/>
    <mergeCell ref="A757:D757"/>
    <mergeCell ref="A758:D758"/>
    <mergeCell ref="A768:D768"/>
    <mergeCell ref="A769:D769"/>
    <mergeCell ref="A693:D693"/>
    <mergeCell ref="A704:D704"/>
    <mergeCell ref="A705:D705"/>
    <mergeCell ref="A706:D706"/>
    <mergeCell ref="A720:D720"/>
    <mergeCell ref="A721:D721"/>
    <mergeCell ref="A722:D722"/>
    <mergeCell ref="A732:D732"/>
    <mergeCell ref="A733:D733"/>
    <mergeCell ref="A640:D640"/>
    <mergeCell ref="A660:D660"/>
    <mergeCell ref="A661:D661"/>
    <mergeCell ref="A662:D662"/>
    <mergeCell ref="A676:D676"/>
    <mergeCell ref="A677:D677"/>
    <mergeCell ref="A678:D678"/>
    <mergeCell ref="A691:D691"/>
    <mergeCell ref="A692:D692"/>
    <mergeCell ref="A598:D598"/>
    <mergeCell ref="A599:D599"/>
    <mergeCell ref="A600:D600"/>
    <mergeCell ref="A613:D613"/>
    <mergeCell ref="A627:D627"/>
    <mergeCell ref="A638:D638"/>
    <mergeCell ref="A639:D639"/>
    <mergeCell ref="A568:D568"/>
    <mergeCell ref="A575:D575"/>
    <mergeCell ref="A576:D576"/>
    <mergeCell ref="A614:D614"/>
    <mergeCell ref="A615:D615"/>
    <mergeCell ref="A603:A604"/>
    <mergeCell ref="B603:F604"/>
    <mergeCell ref="A625:D625"/>
    <mergeCell ref="A626:D626"/>
    <mergeCell ref="A417:D417"/>
    <mergeCell ref="A357:D357"/>
    <mergeCell ref="A358:D358"/>
    <mergeCell ref="A554:D554"/>
    <mergeCell ref="A566:D566"/>
    <mergeCell ref="A567:D567"/>
    <mergeCell ref="A492:D492"/>
    <mergeCell ref="A503:D503"/>
    <mergeCell ref="A504:D504"/>
    <mergeCell ref="A505:D505"/>
    <mergeCell ref="A516:D516"/>
    <mergeCell ref="A517:D517"/>
    <mergeCell ref="A518:D518"/>
    <mergeCell ref="A531:D531"/>
    <mergeCell ref="A541:D541"/>
    <mergeCell ref="A542:D542"/>
    <mergeCell ref="A543:D543"/>
    <mergeCell ref="A552:D552"/>
    <mergeCell ref="A553:D553"/>
    <mergeCell ref="A557:A558"/>
    <mergeCell ref="B557:F558"/>
    <mergeCell ref="A529:D529"/>
    <mergeCell ref="A530:D530"/>
    <mergeCell ref="A491:D491"/>
    <mergeCell ref="A170:A171"/>
    <mergeCell ref="B170:F171"/>
    <mergeCell ref="A342:A343"/>
    <mergeCell ref="B342:F343"/>
    <mergeCell ref="A325:D325"/>
    <mergeCell ref="A381:D381"/>
    <mergeCell ref="A382:D382"/>
    <mergeCell ref="A407:D407"/>
    <mergeCell ref="A408:D408"/>
    <mergeCell ref="A393:D393"/>
    <mergeCell ref="A394:D394"/>
    <mergeCell ref="A395:D395"/>
    <mergeCell ref="A406:D406"/>
    <mergeCell ref="A297:D297"/>
    <mergeCell ref="A306:D306"/>
    <mergeCell ref="A179:D179"/>
    <mergeCell ref="A213:D213"/>
    <mergeCell ref="A189:D189"/>
    <mergeCell ref="A195:D195"/>
    <mergeCell ref="A371:D371"/>
    <mergeCell ref="A380:D380"/>
    <mergeCell ref="A214:D214"/>
    <mergeCell ref="A289:D289"/>
    <mergeCell ref="A295:D295"/>
    <mergeCell ref="A418:D418"/>
    <mergeCell ref="A419:D419"/>
    <mergeCell ref="A432:D432"/>
    <mergeCell ref="A433:D433"/>
    <mergeCell ref="A434:D434"/>
    <mergeCell ref="A444:D444"/>
    <mergeCell ref="A445:D445"/>
    <mergeCell ref="A446:D446"/>
    <mergeCell ref="A463:D463"/>
    <mergeCell ref="A464:D464"/>
    <mergeCell ref="A465:D465"/>
    <mergeCell ref="A477:D477"/>
    <mergeCell ref="A478:D478"/>
    <mergeCell ref="A468:A469"/>
    <mergeCell ref="B468:F469"/>
    <mergeCell ref="A479:D479"/>
    <mergeCell ref="A490:D490"/>
    <mergeCell ref="A246:D246"/>
    <mergeCell ref="A247:D247"/>
    <mergeCell ref="A262:D262"/>
    <mergeCell ref="A250:A251"/>
    <mergeCell ref="A339:D339"/>
    <mergeCell ref="A356:D356"/>
    <mergeCell ref="A307:D307"/>
    <mergeCell ref="A308:D308"/>
    <mergeCell ref="A316:D316"/>
    <mergeCell ref="A317:D317"/>
    <mergeCell ref="A318:D318"/>
    <mergeCell ref="A324:D324"/>
    <mergeCell ref="A326:D326"/>
    <mergeCell ref="A337:D337"/>
    <mergeCell ref="A338:D338"/>
    <mergeCell ref="A296:D296"/>
    <mergeCell ref="A2266:A2267"/>
    <mergeCell ref="B2266:F2267"/>
    <mergeCell ref="A2321:D2321"/>
    <mergeCell ref="A2322:D2322"/>
    <mergeCell ref="A86:D86"/>
    <mergeCell ref="A87:D87"/>
    <mergeCell ref="A88:D88"/>
    <mergeCell ref="A123:D123"/>
    <mergeCell ref="A124:D124"/>
    <mergeCell ref="A180:D180"/>
    <mergeCell ref="A107:D107"/>
    <mergeCell ref="A108:D108"/>
    <mergeCell ref="A109:D109"/>
    <mergeCell ref="A122:D122"/>
    <mergeCell ref="B250:F251"/>
    <mergeCell ref="A149:D149"/>
    <mergeCell ref="A196:D196"/>
    <mergeCell ref="A197:D197"/>
    <mergeCell ref="A203:D203"/>
    <mergeCell ref="A204:D204"/>
    <mergeCell ref="A205:D205"/>
    <mergeCell ref="A212:D212"/>
    <mergeCell ref="A287:D287"/>
    <mergeCell ref="A288:D288"/>
    <mergeCell ref="A2658:D2658"/>
    <mergeCell ref="A2659:D2659"/>
    <mergeCell ref="A2667:D2667"/>
    <mergeCell ref="A2668:D2668"/>
    <mergeCell ref="A2916:A2917"/>
    <mergeCell ref="B2916:F2917"/>
    <mergeCell ref="A2669:D2669"/>
    <mergeCell ref="A2677:D2677"/>
    <mergeCell ref="A2678:D2678"/>
    <mergeCell ref="A2679:D2679"/>
    <mergeCell ref="A2712:D2712"/>
    <mergeCell ref="A2713:D2713"/>
    <mergeCell ref="A2758:D2758"/>
    <mergeCell ref="A2769:D2769"/>
    <mergeCell ref="A2724:D2724"/>
    <mergeCell ref="A2725:D2725"/>
    <mergeCell ref="A2733:D2733"/>
    <mergeCell ref="A2734:D2734"/>
    <mergeCell ref="A2735:D2735"/>
    <mergeCell ref="A2743:D2743"/>
    <mergeCell ref="A2744:D2744"/>
    <mergeCell ref="A2745:D2745"/>
    <mergeCell ref="A2842:D2842"/>
    <mergeCell ref="A2849:D2849"/>
    <mergeCell ref="A2323:D2323"/>
    <mergeCell ref="A2331:D2331"/>
    <mergeCell ref="A2286:D2286"/>
    <mergeCell ref="A2287:D2287"/>
    <mergeCell ref="A2295:D2295"/>
    <mergeCell ref="A2296:D2296"/>
    <mergeCell ref="A2356:A2357"/>
    <mergeCell ref="B2356:F2357"/>
    <mergeCell ref="A2275:D2275"/>
    <mergeCell ref="A2276:D2276"/>
    <mergeCell ref="A2277:D2277"/>
    <mergeCell ref="A2285:D2285"/>
    <mergeCell ref="A2297:D2297"/>
    <mergeCell ref="A2305:D2305"/>
    <mergeCell ref="A2306:D2306"/>
    <mergeCell ref="A2307:D2307"/>
    <mergeCell ref="A2352:D2352"/>
    <mergeCell ref="A2353:D2353"/>
    <mergeCell ref="A1810:D1810"/>
    <mergeCell ref="A1811:D1811"/>
    <mergeCell ref="A1819:D1819"/>
    <mergeCell ref="A1820:D1820"/>
    <mergeCell ref="A1821:D1821"/>
    <mergeCell ref="A2095:A2096"/>
    <mergeCell ref="B2095:F2096"/>
    <mergeCell ref="A1096:D1096"/>
    <mergeCell ref="A1097:D1097"/>
    <mergeCell ref="A1108:D1108"/>
    <mergeCell ref="A1109:D1109"/>
    <mergeCell ref="A1760:D1760"/>
    <mergeCell ref="A1761:D1761"/>
    <mergeCell ref="A1851:D1851"/>
    <mergeCell ref="A1852:D1852"/>
    <mergeCell ref="A1791:D1791"/>
    <mergeCell ref="A1799:D1799"/>
    <mergeCell ref="A1800:D1800"/>
    <mergeCell ref="A1801:D1801"/>
    <mergeCell ref="A1150:D1150"/>
    <mergeCell ref="A1151:D1151"/>
    <mergeCell ref="A1255:D1255"/>
    <mergeCell ref="A1185:D1185"/>
    <mergeCell ref="A1195:D1195"/>
    <mergeCell ref="A1789:D1789"/>
    <mergeCell ref="A1790:D1790"/>
    <mergeCell ref="A2:F2"/>
    <mergeCell ref="A4:F4"/>
    <mergeCell ref="A5:F5"/>
    <mergeCell ref="A8:A9"/>
    <mergeCell ref="B8:F9"/>
    <mergeCell ref="A69:D69"/>
    <mergeCell ref="A369:D369"/>
    <mergeCell ref="A370:D370"/>
    <mergeCell ref="A838:D838"/>
    <mergeCell ref="A839:D839"/>
    <mergeCell ref="A840:D840"/>
    <mergeCell ref="A848:D848"/>
    <mergeCell ref="A849:D849"/>
    <mergeCell ref="A850:D850"/>
    <mergeCell ref="A16:D16"/>
    <mergeCell ref="A17:D17"/>
    <mergeCell ref="A18:D18"/>
    <mergeCell ref="A60:D60"/>
    <mergeCell ref="A61:D61"/>
    <mergeCell ref="A62:D62"/>
    <mergeCell ref="A135:D135"/>
    <mergeCell ref="A136:D136"/>
    <mergeCell ref="A137:D137"/>
    <mergeCell ref="A1769:D1769"/>
    <mergeCell ref="A1770:D1770"/>
    <mergeCell ref="A1771:D1771"/>
    <mergeCell ref="A879:D879"/>
    <mergeCell ref="A880:D880"/>
    <mergeCell ref="A890:D890"/>
    <mergeCell ref="A891:D891"/>
    <mergeCell ref="A150:D150"/>
    <mergeCell ref="A151:D151"/>
    <mergeCell ref="A157:D157"/>
    <mergeCell ref="A158:D158"/>
    <mergeCell ref="A159:D159"/>
    <mergeCell ref="A166:D166"/>
    <mergeCell ref="A167:D167"/>
    <mergeCell ref="A709:A710"/>
    <mergeCell ref="B709:F710"/>
    <mergeCell ref="A577:D577"/>
    <mergeCell ref="A588:D588"/>
    <mergeCell ref="A589:D589"/>
    <mergeCell ref="A590:D590"/>
    <mergeCell ref="A178:D178"/>
    <mergeCell ref="A187:D187"/>
    <mergeCell ref="A188:D188"/>
    <mergeCell ref="A70:D70"/>
    <mergeCell ref="A71:D71"/>
    <mergeCell ref="A1749:D1749"/>
    <mergeCell ref="A1750:D1750"/>
    <mergeCell ref="A1751:D1751"/>
    <mergeCell ref="A795:D795"/>
    <mergeCell ref="A796:D796"/>
    <mergeCell ref="A808:D808"/>
    <mergeCell ref="A165:D165"/>
    <mergeCell ref="A892:D892"/>
    <mergeCell ref="A902:D902"/>
    <mergeCell ref="A903:D903"/>
    <mergeCell ref="A904:D904"/>
    <mergeCell ref="A914:D914"/>
    <mergeCell ref="A915:D915"/>
    <mergeCell ref="B1740:F1741"/>
    <mergeCell ref="A943:D943"/>
    <mergeCell ref="A952:D952"/>
    <mergeCell ref="A969:D969"/>
    <mergeCell ref="A858:D858"/>
    <mergeCell ref="A859:D859"/>
    <mergeCell ref="A860:D860"/>
    <mergeCell ref="A868:D868"/>
    <mergeCell ref="A869:D869"/>
    <mergeCell ref="A226:D226"/>
    <mergeCell ref="A227:D227"/>
    <mergeCell ref="A233:D233"/>
    <mergeCell ref="A234:D234"/>
    <mergeCell ref="A235:D235"/>
    <mergeCell ref="A245:D245"/>
    <mergeCell ref="A263:D263"/>
    <mergeCell ref="A264:D264"/>
    <mergeCell ref="A273:D273"/>
    <mergeCell ref="A225:D225"/>
    <mergeCell ref="A274:D274"/>
    <mergeCell ref="A275:D275"/>
    <mergeCell ref="A1864:D1864"/>
    <mergeCell ref="A1829:D1829"/>
    <mergeCell ref="A1830:D1830"/>
    <mergeCell ref="A1831:D1831"/>
    <mergeCell ref="A1840:D1840"/>
    <mergeCell ref="A1841:D1841"/>
    <mergeCell ref="A1842:D1842"/>
    <mergeCell ref="A828:D828"/>
    <mergeCell ref="A829:D829"/>
    <mergeCell ref="A830:D830"/>
    <mergeCell ref="A1853:D1853"/>
    <mergeCell ref="A1862:D1862"/>
    <mergeCell ref="A1863:D1863"/>
    <mergeCell ref="A1759:D1759"/>
    <mergeCell ref="A931:A932"/>
    <mergeCell ref="B931:F932"/>
    <mergeCell ref="A916:D916"/>
    <mergeCell ref="A1779:D1779"/>
    <mergeCell ref="A1780:D1780"/>
    <mergeCell ref="A1781:D1781"/>
    <mergeCell ref="A870:D870"/>
    <mergeCell ref="A878:D878"/>
    <mergeCell ref="A1740:A1741"/>
    <mergeCell ref="A1809:D1809"/>
    <mergeCell ref="A1940:D1940"/>
    <mergeCell ref="A1941:D1941"/>
    <mergeCell ref="A1942:D1942"/>
    <mergeCell ref="A1871:D1871"/>
    <mergeCell ref="A1872:D1872"/>
    <mergeCell ref="A1873:D1873"/>
    <mergeCell ref="A1880:D1880"/>
    <mergeCell ref="A1881:D1881"/>
    <mergeCell ref="A1882:D1882"/>
    <mergeCell ref="A1890:D1890"/>
    <mergeCell ref="A1891:D1891"/>
    <mergeCell ref="A1892:D1892"/>
    <mergeCell ref="A1900:D1900"/>
    <mergeCell ref="A1901:D1901"/>
    <mergeCell ref="A1902:D1902"/>
    <mergeCell ref="A1910:D1910"/>
    <mergeCell ref="A1911:D1911"/>
    <mergeCell ref="A1912:D1912"/>
    <mergeCell ref="A1920:D1920"/>
    <mergeCell ref="A1921:D1921"/>
    <mergeCell ref="A1922:D1922"/>
    <mergeCell ref="A1930:D1930"/>
    <mergeCell ref="A1931:D1931"/>
    <mergeCell ref="A1932:D1932"/>
    <mergeCell ref="A2014:D2014"/>
    <mergeCell ref="A2015:D2015"/>
    <mergeCell ref="A2016:D2016"/>
    <mergeCell ref="A1949:D1949"/>
    <mergeCell ref="A1950:D1950"/>
    <mergeCell ref="A1951:D1951"/>
    <mergeCell ref="A1958:D1958"/>
    <mergeCell ref="A1959:D1959"/>
    <mergeCell ref="A1960:D1960"/>
    <mergeCell ref="A1967:D1967"/>
    <mergeCell ref="A1968:D1968"/>
    <mergeCell ref="A1969:D1969"/>
    <mergeCell ref="A1976:D1976"/>
    <mergeCell ref="A1977:D1977"/>
    <mergeCell ref="A1978:D1978"/>
    <mergeCell ref="A1985:D1985"/>
    <mergeCell ref="A1986:D1986"/>
    <mergeCell ref="A1987:D1987"/>
    <mergeCell ref="A1995:D1995"/>
    <mergeCell ref="A1996:D1996"/>
    <mergeCell ref="A1997:D1997"/>
    <mergeCell ref="A2004:D2004"/>
    <mergeCell ref="A2005:D2005"/>
    <mergeCell ref="A2006:D2006"/>
    <mergeCell ref="A2090:D2090"/>
    <mergeCell ref="A2091:D2091"/>
    <mergeCell ref="A2092:D2092"/>
    <mergeCell ref="A2024:D2024"/>
    <mergeCell ref="A2025:D2025"/>
    <mergeCell ref="A2026:D2026"/>
    <mergeCell ref="A2034:D2034"/>
    <mergeCell ref="A2035:D2035"/>
    <mergeCell ref="A2036:D2036"/>
    <mergeCell ref="A2044:D2044"/>
    <mergeCell ref="A2045:D2045"/>
    <mergeCell ref="A2046:D2046"/>
    <mergeCell ref="A2054:D2054"/>
    <mergeCell ref="A2055:D2055"/>
    <mergeCell ref="A2056:D2056"/>
    <mergeCell ref="A2064:D2064"/>
    <mergeCell ref="A2065:D2065"/>
    <mergeCell ref="A2066:D2066"/>
    <mergeCell ref="A2074:D2074"/>
    <mergeCell ref="A2075:D2075"/>
    <mergeCell ref="A2076:D2076"/>
    <mergeCell ref="A2082:D2082"/>
    <mergeCell ref="A2083:D2083"/>
    <mergeCell ref="A2084:D2084"/>
    <mergeCell ref="A2175:D2175"/>
    <mergeCell ref="A2176:D2176"/>
    <mergeCell ref="A2177:D2177"/>
    <mergeCell ref="A2104:D2104"/>
    <mergeCell ref="A2105:D2105"/>
    <mergeCell ref="A2106:D2106"/>
    <mergeCell ref="A2114:D2114"/>
    <mergeCell ref="A2115:D2115"/>
    <mergeCell ref="A2116:D2116"/>
    <mergeCell ref="A2124:D2124"/>
    <mergeCell ref="A2125:D2125"/>
    <mergeCell ref="A2126:D2126"/>
    <mergeCell ref="A2134:D2134"/>
    <mergeCell ref="A2135:D2135"/>
    <mergeCell ref="A2136:D2136"/>
    <mergeCell ref="A2144:D2144"/>
    <mergeCell ref="A2145:D2145"/>
    <mergeCell ref="A2146:D2146"/>
    <mergeCell ref="A2154:D2154"/>
    <mergeCell ref="A2155:D2155"/>
    <mergeCell ref="A2156:D2156"/>
    <mergeCell ref="A2165:D2165"/>
    <mergeCell ref="A2166:D2166"/>
    <mergeCell ref="A2167:D2167"/>
    <mergeCell ref="A2261:D2261"/>
    <mergeCell ref="A2262:D2262"/>
    <mergeCell ref="A2263:D2263"/>
    <mergeCell ref="A2185:D2185"/>
    <mergeCell ref="A2186:D2186"/>
    <mergeCell ref="A2187:D2187"/>
    <mergeCell ref="A2195:D2195"/>
    <mergeCell ref="A2196:D2196"/>
    <mergeCell ref="A2197:D2197"/>
    <mergeCell ref="A2205:D2205"/>
    <mergeCell ref="A2206:D2206"/>
    <mergeCell ref="A2207:D2207"/>
    <mergeCell ref="A2221:D2221"/>
    <mergeCell ref="A2222:D2222"/>
    <mergeCell ref="A2223:D2223"/>
    <mergeCell ref="A2231:D2231"/>
    <mergeCell ref="A2232:D2232"/>
    <mergeCell ref="A2233:D2233"/>
    <mergeCell ref="A2241:D2241"/>
    <mergeCell ref="A2242:D2242"/>
    <mergeCell ref="A2243:D2243"/>
    <mergeCell ref="A2251:D2251"/>
    <mergeCell ref="A2252:D2252"/>
    <mergeCell ref="A2253:D2253"/>
    <mergeCell ref="A2406:D2406"/>
    <mergeCell ref="A2407:D2407"/>
    <mergeCell ref="A2415:D2415"/>
    <mergeCell ref="A2365:D2365"/>
    <mergeCell ref="A2366:D2366"/>
    <mergeCell ref="A2367:D2367"/>
    <mergeCell ref="A2375:D2375"/>
    <mergeCell ref="A2332:D2332"/>
    <mergeCell ref="A2333:D2333"/>
    <mergeCell ref="A2342:D2342"/>
    <mergeCell ref="A2343:D2343"/>
    <mergeCell ref="A2344:D2344"/>
    <mergeCell ref="A2351:D2351"/>
    <mergeCell ref="A2376:D2376"/>
    <mergeCell ref="A2377:D2377"/>
    <mergeCell ref="A2385:D2385"/>
    <mergeCell ref="A2386:D2386"/>
    <mergeCell ref="A2387:D2387"/>
    <mergeCell ref="A2395:D2395"/>
    <mergeCell ref="A2396:D2396"/>
    <mergeCell ref="A2397:D2397"/>
    <mergeCell ref="A2405:D2405"/>
    <mergeCell ref="A2456:D2456"/>
    <mergeCell ref="A2457:D2457"/>
    <mergeCell ref="A2465:D2465"/>
    <mergeCell ref="A2466:D2466"/>
    <mergeCell ref="A2467:D2467"/>
    <mergeCell ref="A2475:D2475"/>
    <mergeCell ref="A2416:D2416"/>
    <mergeCell ref="A2417:D2417"/>
    <mergeCell ref="A2425:D2425"/>
    <mergeCell ref="A2426:D2426"/>
    <mergeCell ref="A2427:D2427"/>
    <mergeCell ref="A2435:D2435"/>
    <mergeCell ref="A2436:D2436"/>
    <mergeCell ref="A2437:D2437"/>
    <mergeCell ref="A2445:D2445"/>
    <mergeCell ref="A2446:D2446"/>
    <mergeCell ref="A2447:D2447"/>
    <mergeCell ref="A2455:D2455"/>
    <mergeCell ref="A2546:D2546"/>
    <mergeCell ref="A2545:D2545"/>
    <mergeCell ref="A2506:D2506"/>
    <mergeCell ref="A2507:D2507"/>
    <mergeCell ref="A2515:D2515"/>
    <mergeCell ref="A2516:D2516"/>
    <mergeCell ref="A2517:D2517"/>
    <mergeCell ref="A2476:D2476"/>
    <mergeCell ref="A2477:D2477"/>
    <mergeCell ref="A2485:D2485"/>
    <mergeCell ref="A2486:D2486"/>
    <mergeCell ref="A2487:D2487"/>
    <mergeCell ref="A2526:D2526"/>
    <mergeCell ref="A2527:D2527"/>
    <mergeCell ref="A2535:D2535"/>
    <mergeCell ref="A2536:D2536"/>
    <mergeCell ref="A2537:D2537"/>
    <mergeCell ref="A2525:D2525"/>
    <mergeCell ref="A2495:D2495"/>
    <mergeCell ref="A2496:D2496"/>
    <mergeCell ref="A2497:D2497"/>
    <mergeCell ref="A2505:D2505"/>
    <mergeCell ref="A2592:D2592"/>
    <mergeCell ref="A2593:D2593"/>
    <mergeCell ref="A2608:D2608"/>
    <mergeCell ref="A2596:A2597"/>
    <mergeCell ref="B2596:F2597"/>
    <mergeCell ref="A2547:D2547"/>
    <mergeCell ref="A2555:D2555"/>
    <mergeCell ref="A2556:D2556"/>
    <mergeCell ref="A2557:D2557"/>
    <mergeCell ref="A2565:D2565"/>
    <mergeCell ref="A2566:D2566"/>
    <mergeCell ref="A2567:D2567"/>
    <mergeCell ref="A2573:D2573"/>
    <mergeCell ref="A2574:D2574"/>
    <mergeCell ref="A2575:D2575"/>
    <mergeCell ref="A2581:D2581"/>
    <mergeCell ref="A2582:D2582"/>
    <mergeCell ref="A2583:D2583"/>
    <mergeCell ref="A2591:D2591"/>
    <mergeCell ref="A2609:D2609"/>
    <mergeCell ref="A2610:D2610"/>
    <mergeCell ref="A2623:D2623"/>
    <mergeCell ref="A2633:D2633"/>
    <mergeCell ref="A2756:D2756"/>
    <mergeCell ref="A2757:D2757"/>
    <mergeCell ref="A2634:D2634"/>
    <mergeCell ref="A2635:D2635"/>
    <mergeCell ref="A2647:D2647"/>
    <mergeCell ref="A2648:D2648"/>
    <mergeCell ref="A2649:D2649"/>
    <mergeCell ref="A2657:D2657"/>
    <mergeCell ref="A2638:A2639"/>
    <mergeCell ref="B2638:F2639"/>
    <mergeCell ref="A2714:D2714"/>
    <mergeCell ref="A2723:D2723"/>
    <mergeCell ref="A2692:D2692"/>
    <mergeCell ref="A2693:D2693"/>
    <mergeCell ref="A2682:A2683"/>
    <mergeCell ref="B2682:F2683"/>
    <mergeCell ref="A2694:D2694"/>
    <mergeCell ref="A2702:D2702"/>
    <mergeCell ref="A2703:D2703"/>
    <mergeCell ref="A2704:D2704"/>
    <mergeCell ref="A2850:D2850"/>
    <mergeCell ref="A2770:D2770"/>
    <mergeCell ref="A2771:D2771"/>
    <mergeCell ref="A2787:D2787"/>
    <mergeCell ref="A2788:D2788"/>
    <mergeCell ref="A2774:A2775"/>
    <mergeCell ref="B2774:F2775"/>
    <mergeCell ref="A2789:D2789"/>
    <mergeCell ref="A2796:D2796"/>
    <mergeCell ref="A2797:D2797"/>
    <mergeCell ref="A2798:D2798"/>
    <mergeCell ref="A2809:D2809"/>
    <mergeCell ref="A2810:D2810"/>
    <mergeCell ref="A2811:D2811"/>
    <mergeCell ref="A2819:D2819"/>
    <mergeCell ref="A2820:D2820"/>
    <mergeCell ref="A2821:D2821"/>
    <mergeCell ref="A2829:D2829"/>
    <mergeCell ref="A2830:D2830"/>
    <mergeCell ref="A2831:D2831"/>
    <mergeCell ref="A2840:D2840"/>
    <mergeCell ref="A2841:D2841"/>
    <mergeCell ref="A2924:D2924"/>
    <mergeCell ref="A2925:D2925"/>
    <mergeCell ref="A2931:D2931"/>
    <mergeCell ref="A2932:D2932"/>
    <mergeCell ref="A2851:D2851"/>
    <mergeCell ref="A2858:D2858"/>
    <mergeCell ref="A2859:D2859"/>
    <mergeCell ref="A2860:D2860"/>
    <mergeCell ref="A2867:D2867"/>
    <mergeCell ref="A2868:D2868"/>
    <mergeCell ref="A2869:D2869"/>
    <mergeCell ref="A2876:D2876"/>
    <mergeCell ref="A2877:D2877"/>
    <mergeCell ref="A2878:D2878"/>
    <mergeCell ref="A2887:D2887"/>
    <mergeCell ref="A2888:D2888"/>
    <mergeCell ref="A3021:D3021"/>
    <mergeCell ref="A2621:D2621"/>
    <mergeCell ref="A2622:D2622"/>
    <mergeCell ref="A3002:D3002"/>
    <mergeCell ref="A3009:D3009"/>
    <mergeCell ref="A3010:D3010"/>
    <mergeCell ref="A3011:D3011"/>
    <mergeCell ref="A3019:D3019"/>
    <mergeCell ref="A3020:D3020"/>
    <mergeCell ref="A2981:D2981"/>
    <mergeCell ref="A2933:D2933"/>
    <mergeCell ref="A2939:D2939"/>
    <mergeCell ref="A2940:D2940"/>
    <mergeCell ref="A2941:D2941"/>
    <mergeCell ref="A2947:D2947"/>
    <mergeCell ref="A2948:D2948"/>
    <mergeCell ref="A2889:D2889"/>
    <mergeCell ref="A2898:D2898"/>
    <mergeCell ref="A2899:D2899"/>
    <mergeCell ref="A2900:D2900"/>
    <mergeCell ref="A2911:D2911"/>
    <mergeCell ref="A2912:D2912"/>
    <mergeCell ref="A2913:D2913"/>
    <mergeCell ref="A2923:D2923"/>
    <mergeCell ref="A3000:D3000"/>
    <mergeCell ref="A3001:D3001"/>
    <mergeCell ref="A2965:D2965"/>
    <mergeCell ref="A2971:D2971"/>
    <mergeCell ref="A2972:D2972"/>
    <mergeCell ref="A2973:D2973"/>
    <mergeCell ref="A2979:D2979"/>
    <mergeCell ref="A2992:A2993"/>
    <mergeCell ref="B2992:F2993"/>
    <mergeCell ref="A2980:D2980"/>
    <mergeCell ref="A2949:D2949"/>
    <mergeCell ref="A2955:D2955"/>
    <mergeCell ref="A2956:D2956"/>
    <mergeCell ref="A2987:D2987"/>
    <mergeCell ref="A2988:D2988"/>
    <mergeCell ref="A2957:D2957"/>
    <mergeCell ref="A2963:D2963"/>
    <mergeCell ref="A2964:D2964"/>
    <mergeCell ref="A2989:D2989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7"/>
  <sheetViews>
    <sheetView topLeftCell="A13" workbookViewId="0">
      <selection activeCell="L17" sqref="L17"/>
    </sheetView>
  </sheetViews>
  <sheetFormatPr defaultRowHeight="12.75"/>
  <cols>
    <col min="1" max="1" width="5.7109375" style="1" customWidth="1"/>
    <col min="2" max="2" width="44.7109375" style="1" customWidth="1"/>
    <col min="3" max="5" width="7.42578125" style="1" bestFit="1" customWidth="1"/>
    <col min="6" max="6" width="8.42578125" style="1" bestFit="1" customWidth="1"/>
    <col min="7" max="7" width="9.140625" style="1"/>
    <col min="8" max="11" width="8.42578125" style="1" bestFit="1" customWidth="1"/>
    <col min="12" max="16384" width="9.140625" style="1"/>
  </cols>
  <sheetData>
    <row r="1" spans="1:12" ht="29.25" customHeight="1">
      <c r="A1" s="327" t="s">
        <v>577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</row>
    <row r="2" spans="1:12" ht="21" customHeight="1" thickBot="1">
      <c r="A2" s="329" t="e">
        <f>#REF!</f>
        <v>#REF!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</row>
    <row r="3" spans="1:12" ht="20.25" customHeight="1" thickBot="1">
      <c r="A3"/>
      <c r="B3"/>
      <c r="C3"/>
      <c r="D3"/>
      <c r="E3"/>
      <c r="F3"/>
      <c r="G3"/>
      <c r="H3"/>
      <c r="I3"/>
      <c r="J3"/>
      <c r="K3"/>
    </row>
    <row r="4" spans="1:12" ht="20.25" customHeight="1">
      <c r="A4" s="331" t="s">
        <v>0</v>
      </c>
      <c r="B4" s="333" t="s">
        <v>1</v>
      </c>
      <c r="C4" s="38" t="s">
        <v>9</v>
      </c>
      <c r="D4" s="38" t="s">
        <v>12</v>
      </c>
      <c r="E4" s="38" t="s">
        <v>13</v>
      </c>
      <c r="F4" s="38" t="s">
        <v>14</v>
      </c>
      <c r="G4" s="39" t="s">
        <v>15</v>
      </c>
      <c r="H4" s="38" t="s">
        <v>21</v>
      </c>
      <c r="I4" s="38" t="s">
        <v>22</v>
      </c>
      <c r="J4" s="39" t="s">
        <v>30</v>
      </c>
      <c r="K4" s="38" t="s">
        <v>31</v>
      </c>
    </row>
    <row r="5" spans="1:12" ht="14.25" customHeight="1">
      <c r="A5" s="332"/>
      <c r="B5" s="334"/>
      <c r="C5" s="7" t="s">
        <v>8</v>
      </c>
      <c r="D5" s="7" t="s">
        <v>8</v>
      </c>
      <c r="E5" s="7" t="s">
        <v>8</v>
      </c>
      <c r="F5" s="7" t="s">
        <v>8</v>
      </c>
      <c r="G5" s="35" t="s">
        <v>8</v>
      </c>
      <c r="H5" s="7" t="s">
        <v>8</v>
      </c>
      <c r="I5" s="7" t="s">
        <v>8</v>
      </c>
      <c r="J5" s="35" t="s">
        <v>8</v>
      </c>
      <c r="K5" s="7" t="s">
        <v>8</v>
      </c>
    </row>
    <row r="6" spans="1:12" ht="14.25" customHeight="1">
      <c r="A6" s="8">
        <v>1</v>
      </c>
      <c r="B6" s="9" t="e">
        <f>#REF!</f>
        <v>#REF!</v>
      </c>
      <c r="C6" s="124">
        <v>1</v>
      </c>
      <c r="D6" s="27"/>
      <c r="E6" s="27"/>
      <c r="F6" s="27"/>
      <c r="G6" s="27"/>
      <c r="H6" s="27"/>
      <c r="I6" s="27"/>
      <c r="J6" s="27"/>
      <c r="K6" s="27"/>
      <c r="L6" s="4"/>
    </row>
    <row r="7" spans="1:12" ht="15" customHeight="1">
      <c r="A7" s="8">
        <v>2</v>
      </c>
      <c r="B7" s="9" t="e">
        <f>#REF!</f>
        <v>#REF!</v>
      </c>
      <c r="C7" s="124">
        <v>0.4</v>
      </c>
      <c r="D7" s="124">
        <v>0.6</v>
      </c>
      <c r="E7" s="27"/>
      <c r="F7" s="27"/>
      <c r="G7" s="27"/>
      <c r="H7" s="27"/>
      <c r="I7" s="27"/>
      <c r="J7" s="27"/>
      <c r="K7" s="27"/>
      <c r="L7" s="4"/>
    </row>
    <row r="8" spans="1:12" ht="15" customHeight="1">
      <c r="A8" s="8">
        <v>3</v>
      </c>
      <c r="B8" s="9" t="e">
        <f>#REF!</f>
        <v>#REF!</v>
      </c>
      <c r="C8" s="27"/>
      <c r="D8" s="124">
        <v>0.3</v>
      </c>
      <c r="E8" s="124">
        <v>0.4</v>
      </c>
      <c r="F8" s="124">
        <v>0.3</v>
      </c>
      <c r="G8" s="27"/>
      <c r="H8" s="27"/>
      <c r="I8" s="27"/>
      <c r="J8" s="27"/>
      <c r="K8" s="27"/>
      <c r="L8" s="4"/>
    </row>
    <row r="9" spans="1:12" ht="15" customHeight="1">
      <c r="A9" s="8">
        <v>4</v>
      </c>
      <c r="B9" s="9" t="e">
        <f>#REF!</f>
        <v>#REF!</v>
      </c>
      <c r="C9" s="27"/>
      <c r="D9" s="27"/>
      <c r="E9" s="124">
        <v>0.2</v>
      </c>
      <c r="F9" s="124">
        <v>0.3</v>
      </c>
      <c r="G9" s="124">
        <v>0.3</v>
      </c>
      <c r="H9" s="124">
        <v>0.2</v>
      </c>
      <c r="I9" s="27"/>
      <c r="J9" s="27"/>
      <c r="K9" s="27"/>
      <c r="L9" s="4"/>
    </row>
    <row r="10" spans="1:12" ht="15" customHeight="1">
      <c r="A10" s="8">
        <v>5</v>
      </c>
      <c r="B10" s="9" t="e">
        <f>#REF!</f>
        <v>#REF!</v>
      </c>
      <c r="C10" s="27"/>
      <c r="D10" s="27"/>
      <c r="E10" s="27"/>
      <c r="F10" s="27"/>
      <c r="G10" s="124">
        <v>0.3</v>
      </c>
      <c r="H10" s="124">
        <v>0.4</v>
      </c>
      <c r="I10" s="124">
        <v>0.3</v>
      </c>
      <c r="J10" s="27"/>
      <c r="K10" s="27"/>
      <c r="L10" s="4"/>
    </row>
    <row r="11" spans="1:12" ht="15" customHeight="1">
      <c r="A11" s="8">
        <v>6</v>
      </c>
      <c r="B11" s="9" t="e">
        <f>#REF!</f>
        <v>#REF!</v>
      </c>
      <c r="C11" s="27"/>
      <c r="D11" s="27"/>
      <c r="E11" s="27"/>
      <c r="F11" s="27"/>
      <c r="G11" s="27"/>
      <c r="H11" s="124">
        <v>0.4</v>
      </c>
      <c r="I11" s="124">
        <v>0.2</v>
      </c>
      <c r="J11" s="124">
        <v>0.2</v>
      </c>
      <c r="K11" s="124">
        <v>0.2</v>
      </c>
      <c r="L11" s="4"/>
    </row>
    <row r="12" spans="1:12" ht="15" customHeight="1">
      <c r="A12" s="8">
        <v>7</v>
      </c>
      <c r="B12" s="9" t="e">
        <f>#REF!</f>
        <v>#REF!</v>
      </c>
      <c r="C12" s="27"/>
      <c r="D12" s="27"/>
      <c r="E12" s="27"/>
      <c r="F12" s="27"/>
      <c r="G12" s="27"/>
      <c r="H12" s="27"/>
      <c r="I12" s="124">
        <v>0.3</v>
      </c>
      <c r="J12" s="124">
        <v>0.3</v>
      </c>
      <c r="K12" s="124">
        <v>0.4</v>
      </c>
      <c r="L12" s="4"/>
    </row>
    <row r="13" spans="1:12" ht="15" customHeight="1">
      <c r="A13" s="8">
        <v>8</v>
      </c>
      <c r="B13" s="9" t="e">
        <f>#REF!</f>
        <v>#REF!</v>
      </c>
      <c r="C13" s="27"/>
      <c r="D13" s="27"/>
      <c r="E13" s="27"/>
      <c r="F13" s="27"/>
      <c r="G13" s="27"/>
      <c r="H13" s="27"/>
      <c r="I13" s="124">
        <v>0.3</v>
      </c>
      <c r="J13" s="124">
        <v>0.3</v>
      </c>
      <c r="K13" s="124">
        <v>0.4</v>
      </c>
      <c r="L13" s="4"/>
    </row>
    <row r="14" spans="1:12" ht="15" customHeight="1">
      <c r="A14" s="8">
        <v>9</v>
      </c>
      <c r="B14" s="9" t="e">
        <f>#REF!</f>
        <v>#REF!</v>
      </c>
      <c r="C14" s="27"/>
      <c r="D14" s="27"/>
      <c r="E14" s="27"/>
      <c r="F14" s="27"/>
      <c r="G14" s="27"/>
      <c r="H14" s="27"/>
      <c r="I14" s="124">
        <v>0.05</v>
      </c>
      <c r="J14" s="124">
        <v>0.15</v>
      </c>
      <c r="K14" s="124">
        <v>0.8</v>
      </c>
      <c r="L14" s="4"/>
    </row>
    <row r="15" spans="1:12" ht="15" customHeight="1">
      <c r="A15" s="8">
        <v>10</v>
      </c>
      <c r="B15" s="9" t="e">
        <f>#REF!</f>
        <v>#REF!</v>
      </c>
      <c r="C15" s="27"/>
      <c r="D15" s="27"/>
      <c r="E15" s="27"/>
      <c r="F15" s="27"/>
      <c r="G15" s="27"/>
      <c r="H15" s="27"/>
      <c r="I15" s="124">
        <v>0.2</v>
      </c>
      <c r="J15" s="124">
        <v>0.3</v>
      </c>
      <c r="K15" s="124">
        <v>0.5</v>
      </c>
      <c r="L15" s="4"/>
    </row>
    <row r="16" spans="1:12" ht="15" customHeight="1">
      <c r="A16" s="8">
        <v>11</v>
      </c>
      <c r="B16" s="9" t="e">
        <f>#REF!</f>
        <v>#REF!</v>
      </c>
      <c r="C16" s="27"/>
      <c r="D16" s="27"/>
      <c r="E16" s="27"/>
      <c r="F16" s="27"/>
      <c r="G16" s="27"/>
      <c r="H16" s="27"/>
      <c r="I16" s="124">
        <v>0.2</v>
      </c>
      <c r="J16" s="124">
        <v>0.4</v>
      </c>
      <c r="K16" s="124">
        <v>0.4</v>
      </c>
      <c r="L16" s="4"/>
    </row>
    <row r="17" spans="1:12" ht="15" customHeight="1">
      <c r="A17" s="8">
        <v>12</v>
      </c>
      <c r="B17" s="9" t="e">
        <f>#REF!</f>
        <v>#REF!</v>
      </c>
      <c r="C17" s="27"/>
      <c r="D17" s="27"/>
      <c r="E17" s="27"/>
      <c r="F17" s="27"/>
      <c r="G17" s="27"/>
      <c r="H17" s="27"/>
      <c r="I17" s="124">
        <v>0.3</v>
      </c>
      <c r="J17" s="124">
        <v>0.6</v>
      </c>
      <c r="K17" s="124">
        <v>0.1</v>
      </c>
      <c r="L17" s="4"/>
    </row>
    <row r="18" spans="1:12" ht="15" customHeight="1">
      <c r="A18" s="8">
        <v>13</v>
      </c>
      <c r="B18" s="14" t="e">
        <f>#REF!</f>
        <v>#REF!</v>
      </c>
      <c r="C18" s="29"/>
      <c r="D18" s="29"/>
      <c r="E18" s="29"/>
      <c r="F18" s="125">
        <v>0.05</v>
      </c>
      <c r="G18" s="125">
        <v>0.1</v>
      </c>
      <c r="H18" s="125">
        <v>0.2</v>
      </c>
      <c r="I18" s="125">
        <v>0.2</v>
      </c>
      <c r="J18" s="125">
        <v>0.25</v>
      </c>
      <c r="K18" s="125">
        <v>0.2</v>
      </c>
      <c r="L18" s="4"/>
    </row>
    <row r="19" spans="1:12" ht="15" customHeight="1">
      <c r="A19" s="8">
        <v>14</v>
      </c>
      <c r="B19" s="14" t="e">
        <f>#REF!</f>
        <v>#REF!</v>
      </c>
      <c r="C19" s="29"/>
      <c r="D19" s="29"/>
      <c r="E19" s="29"/>
      <c r="F19" s="29"/>
      <c r="G19" s="29"/>
      <c r="H19" s="29"/>
      <c r="I19" s="29"/>
      <c r="J19" s="125">
        <v>0.5</v>
      </c>
      <c r="K19" s="125">
        <v>0.5</v>
      </c>
      <c r="L19" s="4"/>
    </row>
    <row r="20" spans="1:12" ht="15" customHeight="1">
      <c r="A20" s="8">
        <v>15</v>
      </c>
      <c r="B20" s="9" t="e">
        <f>#REF!</f>
        <v>#REF!</v>
      </c>
      <c r="C20" s="27"/>
      <c r="D20" s="27"/>
      <c r="E20" s="27"/>
      <c r="F20" s="27"/>
      <c r="G20" s="27"/>
      <c r="H20" s="27"/>
      <c r="I20" s="27"/>
      <c r="J20" s="124">
        <v>0.4</v>
      </c>
      <c r="K20" s="124">
        <v>0.6</v>
      </c>
      <c r="L20" s="4"/>
    </row>
    <row r="21" spans="1:12" ht="15" customHeight="1">
      <c r="A21" s="8">
        <v>16</v>
      </c>
      <c r="B21" s="15" t="e">
        <f>#REF!</f>
        <v>#REF!</v>
      </c>
      <c r="C21" s="27"/>
      <c r="D21" s="27"/>
      <c r="E21" s="27"/>
      <c r="F21" s="27"/>
      <c r="G21" s="27"/>
      <c r="H21" s="27"/>
      <c r="I21" s="27"/>
      <c r="J21" s="124">
        <v>0.5</v>
      </c>
      <c r="K21" s="124">
        <v>0.5</v>
      </c>
      <c r="L21" s="4"/>
    </row>
    <row r="22" spans="1:12" ht="15" customHeight="1">
      <c r="A22" s="8">
        <v>17</v>
      </c>
      <c r="B22" s="15" t="e">
        <f>#REF!</f>
        <v>#REF!</v>
      </c>
      <c r="C22" s="27"/>
      <c r="D22" s="27"/>
      <c r="E22" s="27"/>
      <c r="F22" s="27"/>
      <c r="G22" s="27"/>
      <c r="H22" s="27"/>
      <c r="I22" s="124">
        <v>0.3</v>
      </c>
      <c r="J22" s="124">
        <v>0.3</v>
      </c>
      <c r="K22" s="124">
        <v>0.4</v>
      </c>
      <c r="L22" s="4"/>
    </row>
    <row r="23" spans="1:12" ht="15" customHeight="1">
      <c r="A23" s="8">
        <v>18</v>
      </c>
      <c r="B23" s="15" t="e">
        <f>#REF!</f>
        <v>#REF!</v>
      </c>
      <c r="C23" s="30"/>
      <c r="D23" s="30"/>
      <c r="E23" s="30"/>
      <c r="F23" s="30"/>
      <c r="G23" s="30"/>
      <c r="H23" s="30"/>
      <c r="I23" s="126">
        <v>0.3</v>
      </c>
      <c r="J23" s="126">
        <v>0.2</v>
      </c>
      <c r="K23" s="126">
        <v>0.5</v>
      </c>
      <c r="L23" s="4"/>
    </row>
    <row r="24" spans="1:12" ht="15" customHeight="1">
      <c r="A24" s="8">
        <v>19</v>
      </c>
      <c r="B24" s="15" t="e">
        <f>#REF!</f>
        <v>#REF!</v>
      </c>
      <c r="C24" s="33"/>
      <c r="D24" s="33"/>
      <c r="E24" s="33"/>
      <c r="F24" s="33"/>
      <c r="G24" s="33"/>
      <c r="H24" s="33"/>
      <c r="I24" s="126">
        <v>0.4</v>
      </c>
      <c r="J24" s="126">
        <v>0.3</v>
      </c>
      <c r="K24" s="126">
        <v>0.3</v>
      </c>
      <c r="L24" s="4"/>
    </row>
    <row r="25" spans="1:12" ht="15" customHeight="1">
      <c r="A25" s="8">
        <v>20</v>
      </c>
      <c r="B25" s="15" t="e">
        <f>#REF!</f>
        <v>#REF!</v>
      </c>
      <c r="C25" s="32"/>
      <c r="D25" s="32"/>
      <c r="E25" s="32"/>
      <c r="F25" s="32"/>
      <c r="G25" s="32"/>
      <c r="H25" s="32"/>
      <c r="I25" s="126">
        <v>0.4</v>
      </c>
      <c r="J25" s="126">
        <v>0.3</v>
      </c>
      <c r="K25" s="126">
        <v>0.3</v>
      </c>
      <c r="L25" s="4"/>
    </row>
    <row r="26" spans="1:12" ht="15" customHeight="1">
      <c r="A26" s="8">
        <v>21</v>
      </c>
      <c r="B26" s="15" t="e">
        <f>#REF!</f>
        <v>#REF!</v>
      </c>
      <c r="C26" s="127">
        <v>0.1111</v>
      </c>
      <c r="D26" s="127">
        <v>0.1111</v>
      </c>
      <c r="E26" s="127">
        <v>0.1111</v>
      </c>
      <c r="F26" s="127">
        <v>0.1111</v>
      </c>
      <c r="G26" s="127">
        <v>0.1111</v>
      </c>
      <c r="H26" s="127">
        <v>0.1111</v>
      </c>
      <c r="I26" s="127">
        <v>0.1111</v>
      </c>
      <c r="J26" s="127">
        <v>0.1111</v>
      </c>
      <c r="K26" s="127">
        <v>0.11119999999999999</v>
      </c>
      <c r="L26" s="4"/>
    </row>
    <row r="27" spans="1:12" ht="15" customHeight="1">
      <c r="A27" s="8">
        <v>22</v>
      </c>
      <c r="B27" s="15" t="e">
        <f>#REF!</f>
        <v>#REF!</v>
      </c>
      <c r="C27" s="123"/>
      <c r="D27" s="123"/>
      <c r="E27" s="123"/>
      <c r="F27" s="11"/>
      <c r="G27" s="123"/>
      <c r="H27" s="123"/>
      <c r="I27" s="123"/>
      <c r="J27" s="127">
        <v>0.5</v>
      </c>
      <c r="K27" s="127">
        <v>0.5</v>
      </c>
      <c r="L27" s="4"/>
    </row>
    <row r="28" spans="1:12" ht="15" customHeight="1">
      <c r="A28" s="4"/>
      <c r="B28" s="5"/>
    </row>
    <row r="29" spans="1:12" ht="15" customHeight="1">
      <c r="A29" s="4"/>
      <c r="B29" s="5"/>
    </row>
    <row r="30" spans="1:12" ht="15" customHeight="1">
      <c r="A30" s="4"/>
      <c r="B30" s="5"/>
    </row>
    <row r="31" spans="1:12" ht="15" customHeight="1">
      <c r="A31" s="4"/>
      <c r="B31" s="5"/>
    </row>
    <row r="32" spans="1:12" s="2" customFormat="1" ht="16.5">
      <c r="A32" s="4"/>
      <c r="B32" s="5"/>
    </row>
    <row r="37" spans="1:1">
      <c r="A37" s="3"/>
    </row>
  </sheetData>
  <mergeCells count="4">
    <mergeCell ref="A1:K1"/>
    <mergeCell ref="A2:K2"/>
    <mergeCell ref="A4:A5"/>
    <mergeCell ref="B4:B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view="pageBreakPreview" workbookViewId="0">
      <selection activeCell="C27" sqref="C27"/>
    </sheetView>
  </sheetViews>
  <sheetFormatPr defaultRowHeight="12.75"/>
  <cols>
    <col min="1" max="1" width="5.7109375" style="1" customWidth="1"/>
    <col min="2" max="2" width="44.7109375" style="1" customWidth="1"/>
    <col min="3" max="3" width="14.140625" style="1" customWidth="1"/>
    <col min="4" max="4" width="14.7109375" style="1" customWidth="1"/>
    <col min="5" max="5" width="14.42578125" style="1" customWidth="1"/>
    <col min="6" max="6" width="15.140625" style="1" customWidth="1"/>
    <col min="7" max="7" width="9.140625" style="1"/>
    <col min="8" max="8" width="12.5703125" style="1" customWidth="1"/>
    <col min="9" max="9" width="9.140625" style="1"/>
    <col min="10" max="10" width="13.140625" style="1" customWidth="1"/>
    <col min="11" max="11" width="9.140625" style="1"/>
    <col min="12" max="12" width="14.140625" style="1" customWidth="1"/>
    <col min="13" max="13" width="9.140625" style="1"/>
    <col min="14" max="14" width="14.28515625" style="1" customWidth="1"/>
    <col min="15" max="16384" width="9.140625" style="1"/>
  </cols>
  <sheetData>
    <row r="1" spans="1:15" ht="29.25" customHeight="1">
      <c r="A1" s="338" t="s">
        <v>16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40"/>
    </row>
    <row r="2" spans="1:15" ht="21" customHeight="1" thickBot="1">
      <c r="A2" s="341" t="e">
        <f>#REF!</f>
        <v>#REF!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3"/>
    </row>
    <row r="3" spans="1:15" ht="20.25" customHeight="1" thickBot="1">
      <c r="A3"/>
      <c r="B3"/>
      <c r="C3"/>
      <c r="D3"/>
      <c r="E3"/>
      <c r="F3"/>
      <c r="G3"/>
      <c r="H3"/>
      <c r="I3"/>
      <c r="J3"/>
      <c r="K3"/>
      <c r="L3"/>
      <c r="M3"/>
      <c r="N3"/>
    </row>
    <row r="4" spans="1:15" ht="20.25" customHeight="1">
      <c r="A4" s="331" t="s">
        <v>0</v>
      </c>
      <c r="B4" s="333" t="s">
        <v>1</v>
      </c>
      <c r="C4" s="344" t="s">
        <v>1195</v>
      </c>
      <c r="D4" s="344" t="s">
        <v>8</v>
      </c>
      <c r="E4" s="346" t="s">
        <v>1205</v>
      </c>
      <c r="F4" s="344" t="s">
        <v>1200</v>
      </c>
      <c r="G4" s="335" t="s">
        <v>9</v>
      </c>
      <c r="H4" s="337"/>
      <c r="I4" s="335" t="s">
        <v>12</v>
      </c>
      <c r="J4" s="337"/>
      <c r="K4" s="335" t="s">
        <v>13</v>
      </c>
      <c r="L4" s="336"/>
      <c r="M4" s="335" t="s">
        <v>14</v>
      </c>
      <c r="N4" s="337"/>
    </row>
    <row r="5" spans="1:15" ht="14.25" customHeight="1">
      <c r="A5" s="332"/>
      <c r="B5" s="334"/>
      <c r="C5" s="345"/>
      <c r="D5" s="345"/>
      <c r="E5" s="347"/>
      <c r="F5" s="345"/>
      <c r="G5" s="7" t="s">
        <v>8</v>
      </c>
      <c r="H5" s="7" t="s">
        <v>10</v>
      </c>
      <c r="I5" s="7" t="s">
        <v>8</v>
      </c>
      <c r="J5" s="7" t="s">
        <v>10</v>
      </c>
      <c r="K5" s="7" t="s">
        <v>8</v>
      </c>
      <c r="L5" s="34" t="s">
        <v>10</v>
      </c>
      <c r="M5" s="7" t="s">
        <v>8</v>
      </c>
      <c r="N5" s="7" t="s">
        <v>10</v>
      </c>
    </row>
    <row r="6" spans="1:15" ht="14.25" customHeight="1">
      <c r="A6" s="8">
        <v>1</v>
      </c>
      <c r="B6" s="202" t="e">
        <f>#REF!</f>
        <v>#REF!</v>
      </c>
      <c r="C6" s="10" t="e">
        <f>#REF!</f>
        <v>#REF!</v>
      </c>
      <c r="D6" s="11" t="e">
        <f>C6/$C$14</f>
        <v>#REF!</v>
      </c>
      <c r="E6" s="12" t="e">
        <f>C6*0.2522</f>
        <v>#REF!</v>
      </c>
      <c r="F6" s="13" t="e">
        <f>C6+E6</f>
        <v>#REF!</v>
      </c>
      <c r="G6" s="27">
        <v>1</v>
      </c>
      <c r="H6" s="28" t="e">
        <f>F6*G6</f>
        <v>#REF!</v>
      </c>
      <c r="I6" s="27"/>
      <c r="J6" s="28" t="e">
        <f>$F6*I6</f>
        <v>#REF!</v>
      </c>
      <c r="K6" s="27"/>
      <c r="L6" s="28" t="e">
        <f>$F6*K6</f>
        <v>#REF!</v>
      </c>
      <c r="M6" s="27"/>
      <c r="N6" s="28" t="e">
        <f>$F6*M6</f>
        <v>#REF!</v>
      </c>
      <c r="O6" s="4" t="e">
        <f>G6+I6+K6+M6+#REF!+#REF!+#REF!+#REF!+#REF!</f>
        <v>#REF!</v>
      </c>
    </row>
    <row r="7" spans="1:15" ht="15" customHeight="1">
      <c r="A7" s="8">
        <v>2</v>
      </c>
      <c r="B7" s="202" t="e">
        <f>#REF!</f>
        <v>#REF!</v>
      </c>
      <c r="C7" s="10" t="e">
        <f>#REF!</f>
        <v>#REF!</v>
      </c>
      <c r="D7" s="11" t="e">
        <f t="shared" ref="D7:D13" si="0">C7/$C$14</f>
        <v>#REF!</v>
      </c>
      <c r="E7" s="12" t="e">
        <f t="shared" ref="E7:E13" si="1">C7*0.2522</f>
        <v>#REF!</v>
      </c>
      <c r="F7" s="13" t="e">
        <f t="shared" ref="F7:F13" si="2">C7+E7</f>
        <v>#REF!</v>
      </c>
      <c r="G7" s="27">
        <v>0.5</v>
      </c>
      <c r="H7" s="28" t="e">
        <f t="shared" ref="H7:H13" si="3">F7*G7</f>
        <v>#REF!</v>
      </c>
      <c r="I7" s="27">
        <v>0.5</v>
      </c>
      <c r="J7" s="28" t="e">
        <f t="shared" ref="J7:L13" si="4">$F7*I7</f>
        <v>#REF!</v>
      </c>
      <c r="K7" s="27"/>
      <c r="L7" s="28" t="e">
        <f t="shared" si="4"/>
        <v>#REF!</v>
      </c>
      <c r="M7" s="27"/>
      <c r="N7" s="28" t="e">
        <f t="shared" ref="N7:N13" si="5">$F7*M7</f>
        <v>#REF!</v>
      </c>
      <c r="O7" s="4" t="e">
        <f>G7+I7+K7+M7+#REF!+#REF!+#REF!+#REF!+#REF!</f>
        <v>#REF!</v>
      </c>
    </row>
    <row r="8" spans="1:15" ht="15" customHeight="1">
      <c r="A8" s="8">
        <v>3</v>
      </c>
      <c r="B8" s="202" t="e">
        <f>#REF!</f>
        <v>#REF!</v>
      </c>
      <c r="C8" s="10" t="e">
        <f>#REF!</f>
        <v>#REF!</v>
      </c>
      <c r="D8" s="11" t="e">
        <f t="shared" si="0"/>
        <v>#REF!</v>
      </c>
      <c r="E8" s="12" t="e">
        <f t="shared" si="1"/>
        <v>#REF!</v>
      </c>
      <c r="F8" s="13" t="e">
        <f t="shared" si="2"/>
        <v>#REF!</v>
      </c>
      <c r="G8" s="27">
        <v>0.5</v>
      </c>
      <c r="H8" s="28" t="e">
        <f t="shared" si="3"/>
        <v>#REF!</v>
      </c>
      <c r="I8" s="27">
        <v>0.5</v>
      </c>
      <c r="J8" s="28" t="e">
        <f t="shared" si="4"/>
        <v>#REF!</v>
      </c>
      <c r="K8" s="27"/>
      <c r="L8" s="28" t="e">
        <f t="shared" si="4"/>
        <v>#REF!</v>
      </c>
      <c r="M8" s="27"/>
      <c r="N8" s="28" t="e">
        <f t="shared" si="5"/>
        <v>#REF!</v>
      </c>
      <c r="O8" s="4" t="e">
        <f>G8+I8+K8+M8+#REF!+#REF!+#REF!+#REF!+#REF!</f>
        <v>#REF!</v>
      </c>
    </row>
    <row r="9" spans="1:15" ht="15" customHeight="1">
      <c r="A9" s="8">
        <v>4</v>
      </c>
      <c r="B9" s="202" t="e">
        <f>#REF!</f>
        <v>#REF!</v>
      </c>
      <c r="C9" s="10" t="e">
        <f>#REF!</f>
        <v>#REF!</v>
      </c>
      <c r="D9" s="11" t="e">
        <f t="shared" si="0"/>
        <v>#REF!</v>
      </c>
      <c r="E9" s="12" t="e">
        <f t="shared" si="1"/>
        <v>#REF!</v>
      </c>
      <c r="F9" s="13" t="e">
        <f t="shared" si="2"/>
        <v>#REF!</v>
      </c>
      <c r="G9" s="27"/>
      <c r="H9" s="28" t="e">
        <f t="shared" si="3"/>
        <v>#REF!</v>
      </c>
      <c r="I9" s="27">
        <v>0.5</v>
      </c>
      <c r="J9" s="28" t="e">
        <f t="shared" si="4"/>
        <v>#REF!</v>
      </c>
      <c r="K9" s="27">
        <v>0.5</v>
      </c>
      <c r="L9" s="28" t="e">
        <f t="shared" si="4"/>
        <v>#REF!</v>
      </c>
      <c r="M9" s="27"/>
      <c r="N9" s="28" t="e">
        <f t="shared" si="5"/>
        <v>#REF!</v>
      </c>
      <c r="O9" s="4" t="e">
        <f>G9+I9+K9+M9+#REF!+#REF!+#REF!+#REF!+#REF!</f>
        <v>#REF!</v>
      </c>
    </row>
    <row r="10" spans="1:15" ht="15" customHeight="1">
      <c r="A10" s="8">
        <v>5</v>
      </c>
      <c r="B10" s="9" t="e">
        <f>#REF!</f>
        <v>#REF!</v>
      </c>
      <c r="C10" s="10" t="e">
        <f>#REF!</f>
        <v>#REF!</v>
      </c>
      <c r="D10" s="11" t="e">
        <f t="shared" si="0"/>
        <v>#REF!</v>
      </c>
      <c r="E10" s="12" t="e">
        <f t="shared" si="1"/>
        <v>#REF!</v>
      </c>
      <c r="F10" s="13" t="e">
        <f t="shared" si="2"/>
        <v>#REF!</v>
      </c>
      <c r="G10" s="27"/>
      <c r="H10" s="28" t="e">
        <f t="shared" si="3"/>
        <v>#REF!</v>
      </c>
      <c r="I10" s="27"/>
      <c r="J10" s="28" t="e">
        <f t="shared" si="4"/>
        <v>#REF!</v>
      </c>
      <c r="K10" s="27">
        <v>0.4</v>
      </c>
      <c r="L10" s="28" t="e">
        <f t="shared" si="4"/>
        <v>#REF!</v>
      </c>
      <c r="M10" s="27">
        <v>0.6</v>
      </c>
      <c r="N10" s="28" t="e">
        <f t="shared" si="5"/>
        <v>#REF!</v>
      </c>
      <c r="O10" s="4" t="e">
        <f>G10+I10+K10+M10+#REF!+#REF!+#REF!+#REF!+#REF!</f>
        <v>#REF!</v>
      </c>
    </row>
    <row r="11" spans="1:15" ht="15" customHeight="1">
      <c r="A11" s="8">
        <v>6</v>
      </c>
      <c r="B11" s="9" t="e">
        <f>#REF!</f>
        <v>#REF!</v>
      </c>
      <c r="C11" s="10" t="e">
        <f>#REF!</f>
        <v>#REF!</v>
      </c>
      <c r="D11" s="11" t="e">
        <f t="shared" si="0"/>
        <v>#REF!</v>
      </c>
      <c r="E11" s="12" t="e">
        <f t="shared" si="1"/>
        <v>#REF!</v>
      </c>
      <c r="F11" s="13" t="e">
        <f t="shared" si="2"/>
        <v>#REF!</v>
      </c>
      <c r="G11" s="27">
        <v>0.2</v>
      </c>
      <c r="H11" s="28" t="e">
        <f t="shared" si="3"/>
        <v>#REF!</v>
      </c>
      <c r="I11" s="27">
        <v>0.3</v>
      </c>
      <c r="J11" s="28" t="e">
        <f t="shared" si="4"/>
        <v>#REF!</v>
      </c>
      <c r="K11" s="27">
        <v>0.3</v>
      </c>
      <c r="L11" s="28" t="e">
        <f t="shared" si="4"/>
        <v>#REF!</v>
      </c>
      <c r="M11" s="27">
        <v>0.2</v>
      </c>
      <c r="N11" s="28" t="e">
        <f t="shared" si="5"/>
        <v>#REF!</v>
      </c>
      <c r="O11" s="4" t="e">
        <f>G11+I11+K11+M11+#REF!+#REF!+#REF!+#REF!+#REF!</f>
        <v>#REF!</v>
      </c>
    </row>
    <row r="12" spans="1:15" ht="15" customHeight="1">
      <c r="A12" s="8">
        <v>7</v>
      </c>
      <c r="B12" s="202" t="e">
        <f>#REF!</f>
        <v>#REF!</v>
      </c>
      <c r="C12" s="10" t="e">
        <f>#REF!</f>
        <v>#REF!</v>
      </c>
      <c r="D12" s="11" t="e">
        <f t="shared" si="0"/>
        <v>#REF!</v>
      </c>
      <c r="E12" s="12" t="e">
        <f t="shared" si="1"/>
        <v>#REF!</v>
      </c>
      <c r="F12" s="13" t="e">
        <f t="shared" si="2"/>
        <v>#REF!</v>
      </c>
      <c r="G12" s="27"/>
      <c r="H12" s="28" t="e">
        <f t="shared" si="3"/>
        <v>#REF!</v>
      </c>
      <c r="I12" s="27"/>
      <c r="J12" s="28" t="e">
        <f t="shared" si="4"/>
        <v>#REF!</v>
      </c>
      <c r="K12" s="27">
        <v>0.4</v>
      </c>
      <c r="L12" s="28" t="e">
        <f t="shared" si="4"/>
        <v>#REF!</v>
      </c>
      <c r="M12" s="27">
        <v>0.6</v>
      </c>
      <c r="N12" s="28" t="e">
        <f t="shared" si="5"/>
        <v>#REF!</v>
      </c>
      <c r="O12" s="4" t="e">
        <f>G12+I12+K12+M12+#REF!+#REF!+#REF!+#REF!+#REF!</f>
        <v>#REF!</v>
      </c>
    </row>
    <row r="13" spans="1:15" ht="15" customHeight="1" thickBot="1">
      <c r="A13" s="8">
        <v>8</v>
      </c>
      <c r="B13" s="202" t="e">
        <f>#REF!</f>
        <v>#REF!</v>
      </c>
      <c r="C13" s="10" t="e">
        <f>#REF!</f>
        <v>#REF!</v>
      </c>
      <c r="D13" s="11" t="e">
        <f t="shared" si="0"/>
        <v>#REF!</v>
      </c>
      <c r="E13" s="12" t="e">
        <f t="shared" si="1"/>
        <v>#REF!</v>
      </c>
      <c r="F13" s="13" t="e">
        <f t="shared" si="2"/>
        <v>#REF!</v>
      </c>
      <c r="G13" s="27"/>
      <c r="H13" s="28" t="e">
        <f t="shared" si="3"/>
        <v>#REF!</v>
      </c>
      <c r="I13" s="27"/>
      <c r="J13" s="28" t="e">
        <f t="shared" si="4"/>
        <v>#REF!</v>
      </c>
      <c r="K13" s="27"/>
      <c r="L13" s="28" t="e">
        <f t="shared" si="4"/>
        <v>#REF!</v>
      </c>
      <c r="M13" s="27">
        <v>1</v>
      </c>
      <c r="N13" s="28" t="e">
        <f t="shared" si="5"/>
        <v>#REF!</v>
      </c>
      <c r="O13" s="4" t="e">
        <f>G13+I13+K13+M13+#REF!+#REF!+#REF!+#REF!+#REF!</f>
        <v>#REF!</v>
      </c>
    </row>
    <row r="14" spans="1:15" ht="15" customHeight="1">
      <c r="A14" s="16"/>
      <c r="B14" s="17" t="s">
        <v>7</v>
      </c>
      <c r="C14" s="18" t="e">
        <f>SUM(C6:C13)</f>
        <v>#REF!</v>
      </c>
      <c r="D14" s="203" t="e">
        <f>SUM(D6:D13)</f>
        <v>#REF!</v>
      </c>
      <c r="E14" s="19" t="e">
        <f>SUM(E6:E13)</f>
        <v>#REF!</v>
      </c>
      <c r="F14" s="20" t="e">
        <f>SUM(F6:F13)</f>
        <v>#REF!</v>
      </c>
      <c r="G14" s="37" t="e">
        <f>H14/$F$14</f>
        <v>#REF!</v>
      </c>
      <c r="H14" s="21" t="e">
        <f>SUM(H6:H13)</f>
        <v>#REF!</v>
      </c>
      <c r="I14" s="37" t="e">
        <f>J14/$F$14</f>
        <v>#REF!</v>
      </c>
      <c r="J14" s="21" t="e">
        <f>SUM(J6:J13)</f>
        <v>#REF!</v>
      </c>
      <c r="K14" s="37" t="e">
        <f>L14/$F$14</f>
        <v>#REF!</v>
      </c>
      <c r="L14" s="21" t="e">
        <f>SUM(L6:L13)</f>
        <v>#REF!</v>
      </c>
      <c r="M14" s="37" t="e">
        <f>N14/$F$14</f>
        <v>#REF!</v>
      </c>
      <c r="N14" s="21" t="e">
        <f>SUM(N6:N13)</f>
        <v>#REF!</v>
      </c>
    </row>
    <row r="15" spans="1:15" ht="15" customHeight="1" thickBot="1">
      <c r="A15" s="22"/>
      <c r="B15" s="23" t="s">
        <v>11</v>
      </c>
      <c r="C15" s="24"/>
      <c r="D15" s="24"/>
      <c r="E15" s="25"/>
      <c r="F15" s="26"/>
      <c r="G15" s="36" t="e">
        <f>H15/$F$14</f>
        <v>#REF!</v>
      </c>
      <c r="H15" s="31" t="e">
        <f>H14</f>
        <v>#REF!</v>
      </c>
      <c r="I15" s="36" t="e">
        <f>J15/$F$14</f>
        <v>#REF!</v>
      </c>
      <c r="J15" s="31" t="e">
        <f>J14+H15</f>
        <v>#REF!</v>
      </c>
      <c r="K15" s="36" t="e">
        <f>L15/$F$14</f>
        <v>#REF!</v>
      </c>
      <c r="L15" s="31" t="e">
        <f>L14+J15</f>
        <v>#REF!</v>
      </c>
      <c r="M15" s="36" t="e">
        <f>N15/$F$14</f>
        <v>#REF!</v>
      </c>
      <c r="N15" s="31" t="e">
        <f>N14+L15</f>
        <v>#REF!</v>
      </c>
    </row>
    <row r="16" spans="1:15" ht="15" customHeight="1">
      <c r="A16" s="4"/>
      <c r="B16" s="5"/>
    </row>
    <row r="17" spans="1:2" ht="15" customHeight="1">
      <c r="A17" s="4"/>
      <c r="B17" s="5"/>
    </row>
    <row r="18" spans="1:2" ht="15" customHeight="1">
      <c r="A18" s="4"/>
      <c r="B18" s="5"/>
    </row>
    <row r="19" spans="1:2" ht="15" customHeight="1">
      <c r="A19" s="4"/>
      <c r="B19" s="5"/>
    </row>
    <row r="20" spans="1:2" s="2" customFormat="1" ht="16.5">
      <c r="A20" s="4"/>
      <c r="B20" s="5"/>
    </row>
    <row r="25" spans="1:2">
      <c r="A25" s="3"/>
    </row>
  </sheetData>
  <mergeCells count="12">
    <mergeCell ref="K4:L4"/>
    <mergeCell ref="M4:N4"/>
    <mergeCell ref="A1:N1"/>
    <mergeCell ref="A2:N2"/>
    <mergeCell ref="A4:A5"/>
    <mergeCell ref="B4:B5"/>
    <mergeCell ref="C4:C5"/>
    <mergeCell ref="D4:D5"/>
    <mergeCell ref="E4:E5"/>
    <mergeCell ref="F4:F5"/>
    <mergeCell ref="G4:H4"/>
    <mergeCell ref="I4:J4"/>
  </mergeCells>
  <phoneticPr fontId="8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71" fitToHeight="0" orientation="landscape" r:id="rId1"/>
  <headerFooter alignWithMargins="0">
    <oddFooter>&amp;CPágina &amp;P de &amp;N</oddFooter>
  </headerFooter>
  <ignoredErrors>
    <ignoredError sqref="A28:F28 A20:F2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X476"/>
  <sheetViews>
    <sheetView tabSelected="1" zoomScaleNormal="100" workbookViewId="0">
      <selection sqref="A1:J474"/>
    </sheetView>
  </sheetViews>
  <sheetFormatPr defaultRowHeight="12.75"/>
  <cols>
    <col min="1" max="1" width="6.140625" customWidth="1"/>
    <col min="2" max="2" width="31.7109375" customWidth="1"/>
    <col min="3" max="3" width="20" bestFit="1" customWidth="1"/>
    <col min="4" max="4" width="17.7109375" customWidth="1"/>
    <col min="5" max="5" width="21.5703125" bestFit="1" customWidth="1"/>
    <col min="6" max="6" width="19.5703125" customWidth="1"/>
    <col min="7" max="7" width="18.7109375" customWidth="1"/>
    <col min="8" max="8" width="18.85546875" customWidth="1"/>
    <col min="9" max="9" width="16.140625" customWidth="1"/>
    <col min="10" max="10" width="17.7109375" customWidth="1"/>
    <col min="11" max="11" width="7" customWidth="1"/>
    <col min="12" max="12" width="8.85546875" customWidth="1"/>
    <col min="13" max="13" width="7" customWidth="1"/>
    <col min="14" max="14" width="8.28515625" customWidth="1"/>
  </cols>
  <sheetData>
    <row r="1" spans="1:10" s="215" customFormat="1" ht="84.75" customHeight="1" thickBot="1">
      <c r="A1" s="353" t="s">
        <v>1203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s="215" customFormat="1" ht="18" customHeight="1" thickBot="1">
      <c r="A2" s="356" t="s">
        <v>1349</v>
      </c>
      <c r="B2" s="357"/>
      <c r="C2" s="357"/>
      <c r="D2" s="357"/>
      <c r="E2" s="357"/>
      <c r="F2" s="357"/>
      <c r="G2" s="357"/>
      <c r="H2" s="357"/>
      <c r="I2" s="357"/>
      <c r="J2" s="358"/>
    </row>
    <row r="3" spans="1:10" s="188" customFormat="1" ht="15" customHeight="1">
      <c r="A3" s="204"/>
      <c r="B3" s="204"/>
      <c r="C3" s="204"/>
      <c r="D3" s="204"/>
      <c r="E3" s="204"/>
      <c r="F3" s="204"/>
      <c r="G3" s="204"/>
      <c r="H3" s="204"/>
    </row>
    <row r="4" spans="1:10" s="188" customFormat="1" ht="15">
      <c r="A4" s="229">
        <v>1</v>
      </c>
      <c r="B4" s="230" t="s">
        <v>1198</v>
      </c>
      <c r="C4" s="185"/>
      <c r="D4" s="185"/>
      <c r="E4" s="185"/>
      <c r="F4" s="185"/>
      <c r="G4" s="186"/>
      <c r="H4" s="183"/>
    </row>
    <row r="5" spans="1:10" s="188" customFormat="1" ht="15">
      <c r="A5" s="183"/>
      <c r="B5" s="185"/>
      <c r="C5" s="185"/>
      <c r="D5" s="185"/>
      <c r="E5" s="185"/>
      <c r="F5" s="185"/>
      <c r="G5" s="186"/>
      <c r="H5" s="183"/>
    </row>
    <row r="6" spans="1:10" s="188" customFormat="1" ht="15">
      <c r="A6" s="217" t="s">
        <v>2</v>
      </c>
      <c r="B6" s="182" t="s">
        <v>1199</v>
      </c>
      <c r="C6" s="182"/>
      <c r="D6" s="182"/>
      <c r="E6" s="200"/>
      <c r="F6" s="200"/>
      <c r="G6" s="200"/>
      <c r="H6" s="183"/>
    </row>
    <row r="7" spans="1:10" s="188" customFormat="1" ht="15.75" thickBot="1">
      <c r="A7" s="187"/>
      <c r="B7" s="182"/>
      <c r="C7" s="182"/>
      <c r="D7" s="182"/>
      <c r="E7" s="200"/>
      <c r="F7" s="200"/>
      <c r="G7" s="200"/>
      <c r="H7" s="183"/>
    </row>
    <row r="8" spans="1:10" s="188" customFormat="1" ht="15">
      <c r="A8" s="200"/>
      <c r="B8" s="195" t="s">
        <v>1188</v>
      </c>
      <c r="C8" s="198" t="s">
        <v>1193</v>
      </c>
      <c r="D8" s="198" t="s">
        <v>1189</v>
      </c>
      <c r="E8" s="193" t="s">
        <v>1202</v>
      </c>
      <c r="F8" s="193" t="s">
        <v>1194</v>
      </c>
      <c r="G8" s="194" t="s">
        <v>1191</v>
      </c>
      <c r="H8" s="183"/>
    </row>
    <row r="9" spans="1:10" s="188" customFormat="1" ht="15">
      <c r="A9" s="200"/>
      <c r="B9" s="208" t="s">
        <v>1201</v>
      </c>
      <c r="C9" s="192"/>
      <c r="D9" s="190">
        <v>1.8</v>
      </c>
      <c r="E9" s="184">
        <v>78</v>
      </c>
      <c r="F9" s="184"/>
      <c r="G9" s="191">
        <f>D9*E9-F9</f>
        <v>140.4</v>
      </c>
      <c r="H9" s="183"/>
    </row>
    <row r="10" spans="1:10" s="188" customFormat="1" ht="15.75" thickBot="1">
      <c r="A10" s="200"/>
      <c r="B10" s="348" t="s">
        <v>1192</v>
      </c>
      <c r="C10" s="349"/>
      <c r="D10" s="349"/>
      <c r="E10" s="349"/>
      <c r="F10" s="350"/>
      <c r="G10" s="201">
        <f>SUM(G9:G9)</f>
        <v>140.4</v>
      </c>
      <c r="H10" s="183"/>
    </row>
    <row r="11" spans="1:10" s="188" customFormat="1" ht="15">
      <c r="A11" s="200"/>
      <c r="B11" s="185"/>
      <c r="C11" s="185"/>
      <c r="D11" s="185"/>
      <c r="E11" s="185"/>
      <c r="F11" s="185"/>
      <c r="G11" s="186"/>
      <c r="H11" s="200"/>
    </row>
    <row r="12" spans="1:10" s="188" customFormat="1" ht="15">
      <c r="A12" s="217" t="s">
        <v>17</v>
      </c>
      <c r="B12" s="182" t="s">
        <v>1344</v>
      </c>
      <c r="C12" s="182"/>
      <c r="D12" s="182"/>
      <c r="E12" s="200"/>
      <c r="F12" s="200"/>
      <c r="G12" s="200"/>
      <c r="H12" s="200"/>
    </row>
    <row r="13" spans="1:10" s="188" customFormat="1" ht="15.75" thickBot="1">
      <c r="A13" s="187"/>
      <c r="B13" s="182"/>
      <c r="C13" s="182"/>
      <c r="D13" s="182"/>
      <c r="E13" s="200"/>
      <c r="F13" s="200"/>
      <c r="G13" s="200"/>
      <c r="H13" s="200"/>
    </row>
    <row r="14" spans="1:10" s="188" customFormat="1" ht="15">
      <c r="A14" s="200"/>
      <c r="B14" s="195" t="s">
        <v>1188</v>
      </c>
      <c r="C14" s="198" t="s">
        <v>1193</v>
      </c>
      <c r="D14" s="198" t="s">
        <v>1190</v>
      </c>
      <c r="E14" s="193" t="s">
        <v>1204</v>
      </c>
      <c r="F14" s="193" t="s">
        <v>1194</v>
      </c>
      <c r="G14" s="194" t="s">
        <v>1191</v>
      </c>
      <c r="H14" s="200"/>
    </row>
    <row r="15" spans="1:10" s="188" customFormat="1" ht="30">
      <c r="A15" s="200"/>
      <c r="B15" s="213" t="s">
        <v>1230</v>
      </c>
      <c r="C15" s="192"/>
      <c r="D15" s="190">
        <v>9</v>
      </c>
      <c r="E15" s="184">
        <v>30</v>
      </c>
      <c r="F15" s="184"/>
      <c r="G15" s="191">
        <f>D15*E15</f>
        <v>270</v>
      </c>
      <c r="H15" s="200"/>
    </row>
    <row r="16" spans="1:10" s="188" customFormat="1" ht="15.75" thickBot="1">
      <c r="A16" s="200"/>
      <c r="B16" s="348" t="s">
        <v>1192</v>
      </c>
      <c r="C16" s="349"/>
      <c r="D16" s="349"/>
      <c r="E16" s="349"/>
      <c r="F16" s="350"/>
      <c r="G16" s="201">
        <f>SUM(G15:G15)</f>
        <v>270</v>
      </c>
      <c r="H16" s="200"/>
    </row>
    <row r="17" spans="1:8" s="188" customFormat="1" ht="15">
      <c r="A17" s="183"/>
      <c r="B17" s="185"/>
      <c r="C17" s="185"/>
      <c r="D17" s="185"/>
      <c r="E17" s="185"/>
      <c r="F17" s="185"/>
      <c r="G17" s="186"/>
      <c r="H17" s="183"/>
    </row>
    <row r="18" spans="1:8" s="188" customFormat="1" ht="15">
      <c r="A18" s="217" t="s">
        <v>1206</v>
      </c>
      <c r="B18" s="182" t="s">
        <v>1211</v>
      </c>
      <c r="C18" s="182"/>
      <c r="D18" s="182"/>
      <c r="E18" s="200"/>
      <c r="F18" s="200"/>
      <c r="G18" s="200"/>
      <c r="H18" s="200"/>
    </row>
    <row r="19" spans="1:8" s="188" customFormat="1" ht="15.75" thickBot="1">
      <c r="A19" s="187"/>
      <c r="B19" s="182"/>
      <c r="C19" s="182"/>
      <c r="D19" s="182"/>
      <c r="E19" s="200"/>
      <c r="F19" s="200"/>
      <c r="G19" s="200"/>
      <c r="H19" s="200"/>
    </row>
    <row r="20" spans="1:8" s="188" customFormat="1" ht="15">
      <c r="A20" s="200"/>
      <c r="B20" s="195" t="s">
        <v>1188</v>
      </c>
      <c r="C20" s="198" t="s">
        <v>1193</v>
      </c>
      <c r="D20" s="198" t="s">
        <v>1189</v>
      </c>
      <c r="E20" s="193" t="s">
        <v>1204</v>
      </c>
      <c r="F20" s="193" t="s">
        <v>1194</v>
      </c>
      <c r="G20" s="194" t="s">
        <v>1191</v>
      </c>
      <c r="H20" s="200"/>
    </row>
    <row r="21" spans="1:8" s="188" customFormat="1" ht="15">
      <c r="A21" s="200"/>
      <c r="B21" s="208" t="s">
        <v>1212</v>
      </c>
      <c r="C21" s="192"/>
      <c r="D21" s="190">
        <v>2</v>
      </c>
      <c r="E21" s="184">
        <v>2.5</v>
      </c>
      <c r="F21" s="184"/>
      <c r="G21" s="191">
        <f>D21*E21</f>
        <v>5</v>
      </c>
      <c r="H21" s="200"/>
    </row>
    <row r="22" spans="1:8" s="188" customFormat="1" ht="15.75" thickBot="1">
      <c r="A22" s="200"/>
      <c r="B22" s="348" t="s">
        <v>1192</v>
      </c>
      <c r="C22" s="349"/>
      <c r="D22" s="349"/>
      <c r="E22" s="349"/>
      <c r="F22" s="350"/>
      <c r="G22" s="201">
        <f>SUM(G21:G21)</f>
        <v>5</v>
      </c>
      <c r="H22" s="200"/>
    </row>
    <row r="23" spans="1:8" s="188" customFormat="1" ht="15">
      <c r="A23" s="200"/>
      <c r="B23" s="185"/>
      <c r="C23" s="185"/>
      <c r="D23" s="185"/>
      <c r="E23" s="185"/>
      <c r="F23" s="185"/>
      <c r="G23" s="186"/>
      <c r="H23" s="200"/>
    </row>
    <row r="24" spans="1:8" s="188" customFormat="1" ht="15">
      <c r="A24" s="217" t="s">
        <v>1213</v>
      </c>
      <c r="B24" s="182" t="s">
        <v>1352</v>
      </c>
      <c r="C24" s="182"/>
      <c r="D24" s="182"/>
      <c r="E24" s="200"/>
      <c r="F24" s="200"/>
      <c r="G24" s="200"/>
      <c r="H24" s="200"/>
    </row>
    <row r="25" spans="1:8" s="188" customFormat="1" ht="15.75" thickBot="1">
      <c r="A25" s="187"/>
      <c r="B25" s="182"/>
      <c r="C25" s="182"/>
      <c r="D25" s="182"/>
      <c r="E25" s="200"/>
      <c r="F25" s="200"/>
      <c r="G25" s="200"/>
      <c r="H25" s="200"/>
    </row>
    <row r="26" spans="1:8" s="188" customFormat="1" ht="15">
      <c r="A26" s="200"/>
      <c r="B26" s="195" t="s">
        <v>1188</v>
      </c>
      <c r="C26" s="198" t="s">
        <v>1193</v>
      </c>
      <c r="D26" s="198" t="s">
        <v>1190</v>
      </c>
      <c r="E26" s="193" t="s">
        <v>1204</v>
      </c>
      <c r="F26" s="193" t="s">
        <v>1194</v>
      </c>
      <c r="G26" s="194" t="s">
        <v>1191</v>
      </c>
      <c r="H26" s="200"/>
    </row>
    <row r="27" spans="1:8" s="188" customFormat="1" ht="15">
      <c r="A27" s="200"/>
      <c r="B27" s="214" t="s">
        <v>1210</v>
      </c>
      <c r="C27" s="192"/>
      <c r="D27" s="190">
        <v>9</v>
      </c>
      <c r="E27" s="184">
        <v>28</v>
      </c>
      <c r="F27" s="184"/>
      <c r="G27" s="191">
        <f>D27*E27</f>
        <v>252</v>
      </c>
      <c r="H27" s="200"/>
    </row>
    <row r="28" spans="1:8" s="188" customFormat="1" ht="15.75" thickBot="1">
      <c r="A28" s="200"/>
      <c r="B28" s="348" t="s">
        <v>1192</v>
      </c>
      <c r="C28" s="349"/>
      <c r="D28" s="349"/>
      <c r="E28" s="349"/>
      <c r="F28" s="350"/>
      <c r="G28" s="201">
        <f>SUM(G27:G27)</f>
        <v>252</v>
      </c>
      <c r="H28" s="200"/>
    </row>
    <row r="29" spans="1:8" s="188" customFormat="1" ht="15">
      <c r="A29" s="200"/>
      <c r="B29" s="185"/>
      <c r="C29" s="185"/>
      <c r="D29" s="185"/>
      <c r="E29" s="185"/>
      <c r="F29" s="185"/>
      <c r="G29" s="186"/>
      <c r="H29" s="200"/>
    </row>
    <row r="30" spans="1:8" s="188" customFormat="1" ht="15">
      <c r="A30" s="217" t="s">
        <v>1236</v>
      </c>
      <c r="B30" s="182" t="s">
        <v>1345</v>
      </c>
      <c r="C30" s="182"/>
      <c r="D30" s="182"/>
      <c r="E30" s="200"/>
      <c r="F30" s="200"/>
      <c r="G30" s="200"/>
      <c r="H30" s="200"/>
    </row>
    <row r="31" spans="1:8" s="188" customFormat="1" ht="15.75" thickBot="1">
      <c r="A31" s="187"/>
      <c r="B31" s="182"/>
      <c r="C31" s="182"/>
      <c r="D31" s="182"/>
      <c r="E31" s="200"/>
      <c r="F31" s="200"/>
      <c r="G31" s="200"/>
      <c r="H31" s="200"/>
    </row>
    <row r="32" spans="1:8" s="188" customFormat="1" ht="15">
      <c r="A32" s="200"/>
      <c r="B32" s="195" t="s">
        <v>1188</v>
      </c>
      <c r="C32" s="198" t="s">
        <v>1193</v>
      </c>
      <c r="D32" s="198" t="s">
        <v>1190</v>
      </c>
      <c r="E32" s="193" t="s">
        <v>1204</v>
      </c>
      <c r="F32" s="193" t="s">
        <v>1194</v>
      </c>
      <c r="G32" s="194" t="s">
        <v>1191</v>
      </c>
      <c r="H32" s="200"/>
    </row>
    <row r="33" spans="1:8" s="188" customFormat="1" ht="15">
      <c r="A33" s="200"/>
      <c r="B33" s="216" t="s">
        <v>1237</v>
      </c>
      <c r="C33" s="192">
        <v>2</v>
      </c>
      <c r="D33" s="190">
        <v>2.2999999999999998</v>
      </c>
      <c r="E33" s="184">
        <v>2.2000000000000002</v>
      </c>
      <c r="F33" s="184"/>
      <c r="G33" s="191">
        <f>C33*D33*E33</f>
        <v>10.119999999999999</v>
      </c>
      <c r="H33" s="200"/>
    </row>
    <row r="34" spans="1:8" s="188" customFormat="1" ht="15.75" thickBot="1">
      <c r="A34" s="200"/>
      <c r="B34" s="348" t="s">
        <v>1192</v>
      </c>
      <c r="C34" s="349"/>
      <c r="D34" s="349"/>
      <c r="E34" s="349"/>
      <c r="F34" s="350"/>
      <c r="G34" s="201">
        <f>SUM(G33:G33)</f>
        <v>10.119999999999999</v>
      </c>
      <c r="H34" s="200"/>
    </row>
    <row r="35" spans="1:8" s="188" customFormat="1" ht="15">
      <c r="A35" s="200"/>
      <c r="B35" s="185"/>
      <c r="C35" s="185"/>
      <c r="D35" s="185"/>
      <c r="E35" s="185"/>
      <c r="F35" s="185"/>
      <c r="G35" s="186"/>
      <c r="H35" s="200"/>
    </row>
    <row r="36" spans="1:8" s="188" customFormat="1" ht="15">
      <c r="A36" s="229">
        <v>2</v>
      </c>
      <c r="B36" s="230" t="s">
        <v>1220</v>
      </c>
      <c r="C36" s="185"/>
      <c r="D36" s="185"/>
      <c r="E36" s="185"/>
      <c r="F36" s="185"/>
      <c r="G36" s="186"/>
      <c r="H36" s="200"/>
    </row>
    <row r="37" spans="1:8" s="188" customFormat="1" ht="15">
      <c r="A37" s="189"/>
      <c r="B37" s="199"/>
      <c r="C37" s="185"/>
      <c r="D37" s="185"/>
      <c r="E37" s="185"/>
      <c r="F37" s="185"/>
      <c r="G37" s="186"/>
      <c r="H37" s="200"/>
    </row>
    <row r="38" spans="1:8" s="188" customFormat="1" ht="15">
      <c r="A38" s="217" t="s">
        <v>18</v>
      </c>
      <c r="B38" s="182" t="s">
        <v>1226</v>
      </c>
      <c r="C38" s="182"/>
      <c r="D38" s="182"/>
      <c r="E38" s="200"/>
      <c r="F38" s="200"/>
      <c r="G38" s="200"/>
      <c r="H38" s="200"/>
    </row>
    <row r="39" spans="1:8" s="188" customFormat="1" ht="15.75" thickBot="1">
      <c r="A39" s="187"/>
      <c r="B39" s="182"/>
      <c r="C39" s="182"/>
      <c r="D39" s="182"/>
      <c r="E39" s="200"/>
      <c r="F39" s="200"/>
      <c r="G39" s="200"/>
      <c r="H39" s="200"/>
    </row>
    <row r="40" spans="1:8" s="188" customFormat="1" ht="15">
      <c r="A40" s="200"/>
      <c r="B40" s="195" t="s">
        <v>1188</v>
      </c>
      <c r="C40" s="198" t="s">
        <v>1215</v>
      </c>
      <c r="D40" s="198" t="s">
        <v>1204</v>
      </c>
      <c r="E40" s="193" t="s">
        <v>1190</v>
      </c>
      <c r="F40" s="193" t="s">
        <v>1189</v>
      </c>
      <c r="G40" s="194" t="s">
        <v>1216</v>
      </c>
      <c r="H40" s="200"/>
    </row>
    <row r="41" spans="1:8" s="188" customFormat="1" ht="15">
      <c r="A41" s="200"/>
      <c r="B41" s="216" t="s">
        <v>1235</v>
      </c>
      <c r="C41" s="206">
        <v>2</v>
      </c>
      <c r="D41" s="196">
        <v>2.2000000000000002</v>
      </c>
      <c r="E41" s="196">
        <v>2.1</v>
      </c>
      <c r="F41" s="206">
        <v>0.95</v>
      </c>
      <c r="G41" s="197">
        <f>C41*D41*E41*F41</f>
        <v>8.7780000000000022</v>
      </c>
      <c r="H41" s="200"/>
    </row>
    <row r="42" spans="1:8" s="188" customFormat="1" ht="15.75" thickBot="1">
      <c r="A42" s="200"/>
      <c r="B42" s="348" t="s">
        <v>1217</v>
      </c>
      <c r="C42" s="349"/>
      <c r="D42" s="349"/>
      <c r="E42" s="349"/>
      <c r="F42" s="350"/>
      <c r="G42" s="201">
        <f>G41</f>
        <v>8.7780000000000022</v>
      </c>
      <c r="H42" s="200"/>
    </row>
    <row r="43" spans="1:8" s="188" customFormat="1" ht="15">
      <c r="A43" s="200"/>
      <c r="B43" s="185"/>
      <c r="C43" s="185"/>
      <c r="D43" s="185"/>
      <c r="E43" s="185"/>
      <c r="F43" s="185"/>
      <c r="G43" s="186"/>
      <c r="H43" s="200"/>
    </row>
    <row r="44" spans="1:8" s="188" customFormat="1" ht="15">
      <c r="A44" s="217" t="s">
        <v>1196</v>
      </c>
      <c r="B44" s="182" t="s">
        <v>1346</v>
      </c>
      <c r="C44" s="182"/>
      <c r="D44" s="182"/>
      <c r="E44" s="200"/>
      <c r="F44" s="200"/>
      <c r="G44" s="200"/>
      <c r="H44" s="200"/>
    </row>
    <row r="45" spans="1:8" s="188" customFormat="1" ht="15.75" thickBot="1">
      <c r="A45" s="187"/>
      <c r="B45" s="182"/>
      <c r="C45" s="182"/>
      <c r="D45" s="182"/>
      <c r="E45" s="200"/>
      <c r="F45" s="200"/>
      <c r="G45" s="200"/>
      <c r="H45" s="200"/>
    </row>
    <row r="46" spans="1:8" s="188" customFormat="1" ht="15">
      <c r="A46" s="200"/>
      <c r="B46" s="195" t="s">
        <v>1188</v>
      </c>
      <c r="C46" s="198" t="s">
        <v>1215</v>
      </c>
      <c r="D46" s="198" t="s">
        <v>1204</v>
      </c>
      <c r="E46" s="193" t="s">
        <v>1190</v>
      </c>
      <c r="F46" s="193" t="s">
        <v>1189</v>
      </c>
      <c r="G46" s="194" t="s">
        <v>1191</v>
      </c>
      <c r="H46" s="200"/>
    </row>
    <row r="47" spans="1:8" s="188" customFormat="1" ht="15">
      <c r="A47" s="200"/>
      <c r="B47" s="216" t="s">
        <v>1238</v>
      </c>
      <c r="C47" s="206">
        <v>2</v>
      </c>
      <c r="D47" s="196">
        <v>2.2000000000000002</v>
      </c>
      <c r="E47" s="196">
        <v>2.1</v>
      </c>
      <c r="F47" s="206"/>
      <c r="G47" s="197">
        <f>C47*D47*E47</f>
        <v>9.240000000000002</v>
      </c>
      <c r="H47" s="200"/>
    </row>
    <row r="48" spans="1:8" s="188" customFormat="1" ht="15.75" thickBot="1">
      <c r="A48" s="200"/>
      <c r="B48" s="348" t="s">
        <v>1214</v>
      </c>
      <c r="C48" s="349"/>
      <c r="D48" s="349"/>
      <c r="E48" s="349"/>
      <c r="F48" s="350"/>
      <c r="G48" s="201">
        <f>G47</f>
        <v>9.240000000000002</v>
      </c>
      <c r="H48" s="200"/>
    </row>
    <row r="49" spans="1:9" s="188" customFormat="1" ht="15">
      <c r="A49" s="200"/>
      <c r="B49" s="185"/>
      <c r="C49" s="185"/>
      <c r="D49" s="185"/>
      <c r="E49" s="185"/>
      <c r="F49" s="185"/>
      <c r="G49" s="186"/>
      <c r="H49" s="200"/>
    </row>
    <row r="50" spans="1:9" s="188" customFormat="1" ht="15">
      <c r="A50" s="217" t="s">
        <v>1197</v>
      </c>
      <c r="B50" s="182" t="s">
        <v>1347</v>
      </c>
      <c r="C50" s="182"/>
      <c r="D50" s="182"/>
      <c r="E50" s="200"/>
      <c r="F50" s="200"/>
      <c r="G50" s="200"/>
      <c r="H50" s="200"/>
    </row>
    <row r="51" spans="1:9" s="188" customFormat="1" ht="15.75" thickBot="1">
      <c r="A51" s="187"/>
      <c r="B51" s="182"/>
      <c r="C51" s="182"/>
      <c r="D51" s="182"/>
      <c r="E51" s="200"/>
      <c r="F51" s="200"/>
      <c r="G51" s="200"/>
      <c r="H51" s="200"/>
    </row>
    <row r="52" spans="1:9" s="188" customFormat="1" ht="15">
      <c r="A52" s="200"/>
      <c r="B52" s="195" t="s">
        <v>1188</v>
      </c>
      <c r="C52" s="198" t="s">
        <v>1215</v>
      </c>
      <c r="D52" s="198" t="s">
        <v>1204</v>
      </c>
      <c r="E52" s="193" t="s">
        <v>1190</v>
      </c>
      <c r="F52" s="193" t="s">
        <v>1189</v>
      </c>
      <c r="G52" s="194" t="s">
        <v>1216</v>
      </c>
      <c r="H52" s="200"/>
    </row>
    <row r="53" spans="1:9" s="188" customFormat="1" ht="15">
      <c r="A53" s="200"/>
      <c r="B53" s="216" t="s">
        <v>1239</v>
      </c>
      <c r="C53" s="206">
        <v>2</v>
      </c>
      <c r="D53" s="196">
        <v>2.2000000000000002</v>
      </c>
      <c r="E53" s="196">
        <v>2.1</v>
      </c>
      <c r="F53" s="206">
        <v>0.15</v>
      </c>
      <c r="G53" s="197">
        <f>C53*D53*E53*F53</f>
        <v>1.3860000000000003</v>
      </c>
      <c r="H53" s="200"/>
    </row>
    <row r="54" spans="1:9" s="188" customFormat="1" ht="15.75" thickBot="1">
      <c r="A54" s="200"/>
      <c r="B54" s="348" t="s">
        <v>1217</v>
      </c>
      <c r="C54" s="349"/>
      <c r="D54" s="349"/>
      <c r="E54" s="349"/>
      <c r="F54" s="350"/>
      <c r="G54" s="201">
        <f>G53</f>
        <v>1.3860000000000003</v>
      </c>
      <c r="H54" s="200"/>
    </row>
    <row r="55" spans="1:9" s="188" customFormat="1" ht="15">
      <c r="A55" s="200"/>
      <c r="B55" s="185"/>
      <c r="C55" s="185"/>
      <c r="D55" s="185"/>
      <c r="E55" s="185"/>
      <c r="F55" s="185"/>
      <c r="G55" s="186"/>
      <c r="H55" s="200"/>
    </row>
    <row r="56" spans="1:9" s="188" customFormat="1" ht="15">
      <c r="A56" s="217" t="s">
        <v>1207</v>
      </c>
      <c r="B56" s="182" t="s">
        <v>1228</v>
      </c>
      <c r="C56" s="182"/>
      <c r="D56" s="182"/>
      <c r="E56" s="200"/>
      <c r="F56" s="200"/>
      <c r="G56" s="200"/>
      <c r="H56" s="200"/>
    </row>
    <row r="57" spans="1:9" s="188" customFormat="1" ht="15.75" thickBot="1">
      <c r="A57" s="187"/>
      <c r="B57" s="182"/>
      <c r="C57" s="182"/>
      <c r="D57" s="182"/>
      <c r="E57" s="200"/>
      <c r="F57" s="200"/>
      <c r="G57" s="200"/>
      <c r="H57" s="200"/>
    </row>
    <row r="58" spans="1:9" s="188" customFormat="1" ht="15">
      <c r="A58" s="200"/>
      <c r="B58" s="195" t="s">
        <v>1188</v>
      </c>
      <c r="C58" s="198" t="s">
        <v>1215</v>
      </c>
      <c r="D58" s="198" t="s">
        <v>1202</v>
      </c>
      <c r="E58" s="193" t="s">
        <v>1189</v>
      </c>
      <c r="F58" s="193"/>
      <c r="G58" s="194" t="s">
        <v>1191</v>
      </c>
      <c r="H58" s="200"/>
    </row>
    <row r="59" spans="1:9" s="188" customFormat="1" ht="15">
      <c r="A59" s="200"/>
      <c r="B59" s="216" t="s">
        <v>1235</v>
      </c>
      <c r="C59" s="206">
        <v>2</v>
      </c>
      <c r="D59" s="196">
        <v>4.5999999999999996</v>
      </c>
      <c r="E59" s="206">
        <v>0.8</v>
      </c>
      <c r="F59" s="206"/>
      <c r="G59" s="197">
        <f>C59*D59*E59</f>
        <v>7.3599999999999994</v>
      </c>
      <c r="H59" s="200"/>
    </row>
    <row r="60" spans="1:9" s="188" customFormat="1" ht="15.75" thickBot="1">
      <c r="A60" s="200"/>
      <c r="B60" s="348" t="s">
        <v>1214</v>
      </c>
      <c r="C60" s="349"/>
      <c r="D60" s="349"/>
      <c r="E60" s="349"/>
      <c r="F60" s="350"/>
      <c r="G60" s="201">
        <f>SUM(G59:G59)</f>
        <v>7.3599999999999994</v>
      </c>
      <c r="H60" s="200"/>
    </row>
    <row r="61" spans="1:9" s="188" customFormat="1" ht="15">
      <c r="A61" s="200"/>
      <c r="B61" s="185"/>
      <c r="C61" s="185"/>
      <c r="D61" s="185"/>
      <c r="E61" s="185"/>
      <c r="F61" s="185"/>
      <c r="G61" s="186"/>
      <c r="H61" s="200"/>
    </row>
    <row r="62" spans="1:9" s="188" customFormat="1" ht="15">
      <c r="A62" s="217" t="s">
        <v>1232</v>
      </c>
      <c r="B62" s="182" t="s">
        <v>1242</v>
      </c>
      <c r="C62" s="182"/>
      <c r="D62" s="182"/>
      <c r="E62" s="200"/>
      <c r="F62" s="200"/>
      <c r="G62" s="200"/>
      <c r="H62" s="200"/>
    </row>
    <row r="63" spans="1:9" s="188" customFormat="1" ht="15.75" thickBot="1">
      <c r="A63" s="187"/>
      <c r="B63" s="182"/>
      <c r="C63" s="182"/>
      <c r="D63" s="182"/>
      <c r="E63" s="200"/>
      <c r="F63" s="200"/>
      <c r="G63" s="200"/>
      <c r="H63" s="200"/>
    </row>
    <row r="64" spans="1:9" s="188" customFormat="1" ht="15">
      <c r="A64" s="200"/>
      <c r="B64" s="195" t="s">
        <v>1188</v>
      </c>
      <c r="C64" s="198" t="s">
        <v>1215</v>
      </c>
      <c r="D64" s="193" t="s">
        <v>1204</v>
      </c>
      <c r="E64" s="193" t="s">
        <v>1240</v>
      </c>
      <c r="F64" s="193"/>
      <c r="G64" s="193"/>
      <c r="H64" s="194" t="s">
        <v>1222</v>
      </c>
      <c r="I64" s="200"/>
    </row>
    <row r="65" spans="1:9" s="188" customFormat="1" ht="15">
      <c r="A65" s="200"/>
      <c r="B65" s="216" t="s">
        <v>1235</v>
      </c>
      <c r="C65" s="206">
        <v>24</v>
      </c>
      <c r="D65" s="196">
        <v>4.76</v>
      </c>
      <c r="E65" s="207">
        <v>0.245</v>
      </c>
      <c r="F65" s="207"/>
      <c r="G65" s="212"/>
      <c r="H65" s="197">
        <f>C65*D65*E65</f>
        <v>27.988799999999998</v>
      </c>
      <c r="I65" s="200"/>
    </row>
    <row r="66" spans="1:9" s="188" customFormat="1" ht="15.75" thickBot="1">
      <c r="A66" s="200"/>
      <c r="B66" s="348" t="s">
        <v>1223</v>
      </c>
      <c r="C66" s="349"/>
      <c r="D66" s="349"/>
      <c r="E66" s="349"/>
      <c r="F66" s="349"/>
      <c r="G66" s="349"/>
      <c r="H66" s="201">
        <f>SUM(H65:H65)</f>
        <v>27.988799999999998</v>
      </c>
    </row>
    <row r="67" spans="1:9" s="188" customFormat="1" ht="15">
      <c r="A67" s="200"/>
      <c r="B67" s="185"/>
      <c r="C67" s="185"/>
      <c r="D67" s="185"/>
      <c r="E67" s="185"/>
      <c r="F67" s="185"/>
      <c r="G67" s="185"/>
      <c r="H67" s="186"/>
    </row>
    <row r="68" spans="1:9" s="188" customFormat="1" ht="15">
      <c r="A68" s="217" t="s">
        <v>1233</v>
      </c>
      <c r="B68" s="182" t="s">
        <v>1241</v>
      </c>
      <c r="C68" s="182"/>
      <c r="D68" s="182"/>
      <c r="E68" s="200"/>
      <c r="F68" s="200"/>
      <c r="G68" s="200"/>
      <c r="H68" s="200"/>
    </row>
    <row r="69" spans="1:9" s="188" customFormat="1" ht="15.75" thickBot="1">
      <c r="A69" s="187"/>
      <c r="B69" s="182"/>
      <c r="C69" s="182"/>
      <c r="D69" s="182"/>
      <c r="E69" s="200"/>
      <c r="F69" s="200"/>
      <c r="G69" s="200"/>
      <c r="H69" s="200"/>
    </row>
    <row r="70" spans="1:9" s="188" customFormat="1" ht="15">
      <c r="A70" s="200"/>
      <c r="B70" s="195" t="s">
        <v>1188</v>
      </c>
      <c r="C70" s="198" t="s">
        <v>1215</v>
      </c>
      <c r="D70" s="193" t="s">
        <v>1204</v>
      </c>
      <c r="E70" s="193" t="s">
        <v>1240</v>
      </c>
      <c r="F70" s="193"/>
      <c r="G70" s="193"/>
      <c r="H70" s="194" t="s">
        <v>1222</v>
      </c>
      <c r="I70" s="200"/>
    </row>
    <row r="71" spans="1:9" s="188" customFormat="1" ht="15">
      <c r="A71" s="200"/>
      <c r="B71" s="216" t="s">
        <v>1235</v>
      </c>
      <c r="C71" s="206">
        <v>48</v>
      </c>
      <c r="D71" s="196">
        <v>2.64</v>
      </c>
      <c r="E71" s="207">
        <v>0.61699999999999999</v>
      </c>
      <c r="F71" s="207"/>
      <c r="G71" s="212"/>
      <c r="H71" s="197">
        <f>C71*D71*E71</f>
        <v>78.186239999999998</v>
      </c>
      <c r="I71" s="200"/>
    </row>
    <row r="72" spans="1:9" s="188" customFormat="1" ht="15.75" thickBot="1">
      <c r="A72" s="200"/>
      <c r="B72" s="348" t="s">
        <v>1223</v>
      </c>
      <c r="C72" s="349"/>
      <c r="D72" s="349"/>
      <c r="E72" s="349"/>
      <c r="F72" s="349"/>
      <c r="G72" s="349"/>
      <c r="H72" s="201">
        <f>SUM(H71:H71)</f>
        <v>78.186239999999998</v>
      </c>
    </row>
    <row r="73" spans="1:9" s="188" customFormat="1" ht="15">
      <c r="A73" s="200"/>
      <c r="B73" s="182"/>
      <c r="C73" s="185"/>
      <c r="D73" s="185"/>
      <c r="E73" s="185"/>
      <c r="F73" s="185"/>
      <c r="G73" s="185"/>
      <c r="H73" s="186"/>
    </row>
    <row r="74" spans="1:9" s="188" customFormat="1" ht="19.5" customHeight="1">
      <c r="A74" s="217" t="s">
        <v>1243</v>
      </c>
      <c r="B74" s="182" t="s">
        <v>1244</v>
      </c>
      <c r="C74" s="218"/>
      <c r="D74" s="218"/>
      <c r="E74" s="218"/>
      <c r="F74" s="218"/>
      <c r="G74" s="218"/>
      <c r="H74" s="218"/>
      <c r="I74" s="182"/>
    </row>
    <row r="75" spans="1:9" s="188" customFormat="1" ht="15.75" thickBot="1">
      <c r="A75" s="187"/>
      <c r="B75" s="182"/>
      <c r="C75" s="182"/>
      <c r="D75" s="182"/>
      <c r="E75" s="200"/>
      <c r="F75" s="200"/>
      <c r="G75" s="200"/>
      <c r="H75" s="200"/>
    </row>
    <row r="76" spans="1:9" s="188" customFormat="1" ht="18.75" customHeight="1">
      <c r="A76" s="200"/>
      <c r="B76" s="195" t="s">
        <v>1188</v>
      </c>
      <c r="C76" s="198" t="s">
        <v>1215</v>
      </c>
      <c r="D76" s="193" t="s">
        <v>1204</v>
      </c>
      <c r="E76" s="193" t="s">
        <v>1240</v>
      </c>
      <c r="F76" s="193"/>
      <c r="G76" s="193"/>
      <c r="H76" s="194" t="s">
        <v>1348</v>
      </c>
      <c r="I76" s="200"/>
    </row>
    <row r="77" spans="1:9" s="188" customFormat="1" ht="15">
      <c r="A77" s="200"/>
      <c r="B77" s="216" t="s">
        <v>1235</v>
      </c>
      <c r="C77" s="206">
        <v>8</v>
      </c>
      <c r="D77" s="196"/>
      <c r="E77" s="207"/>
      <c r="F77" s="207"/>
      <c r="G77" s="212"/>
      <c r="H77" s="197">
        <f>C77</f>
        <v>8</v>
      </c>
      <c r="I77" s="200"/>
    </row>
    <row r="78" spans="1:9" s="188" customFormat="1" ht="15.75" thickBot="1">
      <c r="A78" s="200"/>
      <c r="B78" s="348" t="s">
        <v>1264</v>
      </c>
      <c r="C78" s="349"/>
      <c r="D78" s="349"/>
      <c r="E78" s="349"/>
      <c r="F78" s="349"/>
      <c r="G78" s="349"/>
      <c r="H78" s="201">
        <f>SUM(H77:H77)</f>
        <v>8</v>
      </c>
    </row>
    <row r="79" spans="1:9" s="188" customFormat="1" ht="15">
      <c r="A79" s="200"/>
      <c r="B79" s="185"/>
      <c r="C79" s="185"/>
      <c r="D79" s="185"/>
      <c r="E79" s="185"/>
      <c r="F79" s="185"/>
      <c r="G79" s="185"/>
      <c r="H79" s="186"/>
    </row>
    <row r="80" spans="1:9" s="188" customFormat="1" ht="15">
      <c r="A80" s="217" t="s">
        <v>1245</v>
      </c>
      <c r="B80" s="182" t="s">
        <v>1229</v>
      </c>
      <c r="C80" s="182"/>
      <c r="D80" s="182"/>
      <c r="E80" s="200"/>
      <c r="F80" s="200"/>
      <c r="G80" s="200"/>
      <c r="H80" s="200"/>
    </row>
    <row r="81" spans="1:9" s="188" customFormat="1" ht="15.75" thickBot="1">
      <c r="A81" s="187"/>
      <c r="B81" s="182"/>
      <c r="C81" s="182"/>
      <c r="D81" s="182"/>
      <c r="E81" s="200"/>
      <c r="F81" s="200"/>
      <c r="G81" s="200"/>
      <c r="H81" s="200"/>
    </row>
    <row r="82" spans="1:9" s="188" customFormat="1" ht="15">
      <c r="A82" s="200"/>
      <c r="B82" s="195" t="s">
        <v>1188</v>
      </c>
      <c r="C82" s="198" t="s">
        <v>1215</v>
      </c>
      <c r="D82" s="193" t="s">
        <v>1204</v>
      </c>
      <c r="E82" s="193" t="s">
        <v>1190</v>
      </c>
      <c r="F82" s="193" t="s">
        <v>1189</v>
      </c>
      <c r="G82" s="193"/>
      <c r="H82" s="194" t="s">
        <v>1221</v>
      </c>
      <c r="I82" s="200"/>
    </row>
    <row r="83" spans="1:9" s="188" customFormat="1" ht="15">
      <c r="A83" s="200"/>
      <c r="B83" s="216" t="s">
        <v>1235</v>
      </c>
      <c r="C83" s="206">
        <v>2</v>
      </c>
      <c r="D83" s="196">
        <v>1.2</v>
      </c>
      <c r="E83" s="196">
        <v>1.1000000000000001</v>
      </c>
      <c r="F83" s="196">
        <v>0.8</v>
      </c>
      <c r="G83" s="212"/>
      <c r="H83" s="197">
        <f>C83*D83*E83*F83</f>
        <v>2.1120000000000001</v>
      </c>
      <c r="I83" s="200"/>
    </row>
    <row r="84" spans="1:9" s="188" customFormat="1" ht="15.75" thickBot="1">
      <c r="A84" s="200"/>
      <c r="B84" s="348" t="s">
        <v>1217</v>
      </c>
      <c r="C84" s="349"/>
      <c r="D84" s="349"/>
      <c r="E84" s="349"/>
      <c r="F84" s="349"/>
      <c r="G84" s="349"/>
      <c r="H84" s="201">
        <f>SUM(H83:H83)</f>
        <v>2.1120000000000001</v>
      </c>
    </row>
    <row r="85" spans="1:9" s="188" customFormat="1" ht="15">
      <c r="A85" s="200"/>
      <c r="B85" s="185"/>
      <c r="C85" s="185"/>
      <c r="D85" s="185"/>
      <c r="E85" s="185"/>
      <c r="F85" s="185"/>
      <c r="G85" s="185"/>
      <c r="H85" s="186"/>
    </row>
    <row r="86" spans="1:9" s="188" customFormat="1" ht="15">
      <c r="A86" s="217" t="s">
        <v>1246</v>
      </c>
      <c r="B86" s="182" t="s">
        <v>1227</v>
      </c>
      <c r="C86" s="182"/>
      <c r="D86" s="182"/>
      <c r="E86" s="200"/>
      <c r="F86" s="200"/>
      <c r="G86" s="200"/>
      <c r="H86" s="200"/>
    </row>
    <row r="87" spans="1:9" s="188" customFormat="1" ht="15.75" thickBot="1">
      <c r="A87" s="187"/>
      <c r="B87" s="182"/>
      <c r="C87" s="182"/>
      <c r="D87" s="182"/>
      <c r="E87" s="200"/>
      <c r="F87" s="200"/>
      <c r="G87" s="200"/>
      <c r="H87" s="200"/>
    </row>
    <row r="88" spans="1:9" s="188" customFormat="1" ht="15">
      <c r="A88" s="200"/>
      <c r="B88" s="195" t="s">
        <v>1188</v>
      </c>
      <c r="C88" s="198" t="s">
        <v>1215</v>
      </c>
      <c r="D88" s="198" t="s">
        <v>1204</v>
      </c>
      <c r="E88" s="193" t="s">
        <v>1190</v>
      </c>
      <c r="F88" s="193" t="s">
        <v>1189</v>
      </c>
      <c r="G88" s="193" t="s">
        <v>1231</v>
      </c>
      <c r="H88" s="194" t="s">
        <v>1216</v>
      </c>
      <c r="I88" s="200"/>
    </row>
    <row r="89" spans="1:9" s="188" customFormat="1" ht="15">
      <c r="A89" s="200"/>
      <c r="B89" s="216" t="s">
        <v>1235</v>
      </c>
      <c r="C89" s="206">
        <v>2</v>
      </c>
      <c r="D89" s="196">
        <v>2.2000000000000002</v>
      </c>
      <c r="E89" s="196">
        <v>2.1</v>
      </c>
      <c r="F89" s="206">
        <v>0.95</v>
      </c>
      <c r="G89" s="219">
        <f>G54+H84</f>
        <v>3.4980000000000002</v>
      </c>
      <c r="H89" s="197">
        <f>(C89*D89*E89*F89)-G89</f>
        <v>5.280000000000002</v>
      </c>
      <c r="I89" s="200"/>
    </row>
    <row r="90" spans="1:9" s="188" customFormat="1" ht="15.75" thickBot="1">
      <c r="A90" s="200"/>
      <c r="B90" s="348" t="s">
        <v>1217</v>
      </c>
      <c r="C90" s="349"/>
      <c r="D90" s="349"/>
      <c r="E90" s="349"/>
      <c r="F90" s="349"/>
      <c r="G90" s="350"/>
      <c r="H90" s="201">
        <f>H89</f>
        <v>5.280000000000002</v>
      </c>
      <c r="I90" s="200"/>
    </row>
    <row r="91" spans="1:9" s="188" customFormat="1" ht="15">
      <c r="A91" s="200"/>
      <c r="B91" s="185"/>
      <c r="C91" s="185"/>
      <c r="D91" s="185"/>
      <c r="E91" s="185"/>
      <c r="F91" s="185"/>
      <c r="G91" s="186"/>
      <c r="H91" s="200"/>
    </row>
    <row r="92" spans="1:9" s="188" customFormat="1" ht="15">
      <c r="A92" s="229">
        <v>3</v>
      </c>
      <c r="B92" s="230" t="s">
        <v>1208</v>
      </c>
      <c r="C92" s="185"/>
      <c r="D92" s="185"/>
      <c r="E92" s="185"/>
      <c r="F92" s="185"/>
      <c r="G92" s="186"/>
      <c r="H92" s="200"/>
    </row>
    <row r="93" spans="1:9" s="188" customFormat="1" ht="15">
      <c r="A93" s="189"/>
      <c r="B93" s="199"/>
      <c r="C93" s="185"/>
      <c r="D93" s="185"/>
      <c r="E93" s="185"/>
      <c r="F93" s="185"/>
      <c r="G93" s="186"/>
      <c r="H93" s="200"/>
    </row>
    <row r="94" spans="1:9" s="188" customFormat="1" ht="15">
      <c r="A94" s="217" t="s">
        <v>32</v>
      </c>
      <c r="B94" s="182" t="s">
        <v>1353</v>
      </c>
      <c r="C94" s="182"/>
      <c r="D94" s="182"/>
      <c r="E94" s="200"/>
      <c r="F94" s="200"/>
      <c r="G94" s="200"/>
      <c r="H94" s="200"/>
    </row>
    <row r="95" spans="1:9" s="188" customFormat="1" ht="15">
      <c r="A95" s="209"/>
      <c r="B95" s="182"/>
      <c r="C95" s="182"/>
      <c r="D95" s="182"/>
      <c r="E95" s="200"/>
      <c r="F95" s="200"/>
      <c r="G95" s="200"/>
      <c r="H95" s="200"/>
    </row>
    <row r="96" spans="1:9" s="188" customFormat="1" ht="15">
      <c r="A96" s="209" t="s">
        <v>1250</v>
      </c>
      <c r="B96" s="182" t="s">
        <v>1251</v>
      </c>
      <c r="C96" s="182"/>
      <c r="D96" s="182"/>
      <c r="E96" s="200"/>
      <c r="F96" s="200"/>
      <c r="G96" s="200"/>
      <c r="H96" s="200"/>
    </row>
    <row r="97" spans="1:9" s="188" customFormat="1" ht="15.75" thickBot="1">
      <c r="A97" s="187"/>
      <c r="B97" s="182"/>
      <c r="C97" s="182"/>
      <c r="D97" s="182"/>
      <c r="E97" s="200"/>
      <c r="F97" s="200"/>
      <c r="G97" s="200"/>
      <c r="H97" s="200"/>
    </row>
    <row r="98" spans="1:9" s="188" customFormat="1" ht="15">
      <c r="A98" s="200"/>
      <c r="B98" s="195" t="s">
        <v>1188</v>
      </c>
      <c r="C98" s="198" t="s">
        <v>1215</v>
      </c>
      <c r="D98" s="198" t="s">
        <v>1191</v>
      </c>
      <c r="E98" s="193" t="s">
        <v>1248</v>
      </c>
      <c r="F98" s="193" t="s">
        <v>1224</v>
      </c>
      <c r="G98" s="194" t="s">
        <v>1249</v>
      </c>
      <c r="H98" s="200"/>
    </row>
    <row r="99" spans="1:9" s="188" customFormat="1" ht="15">
      <c r="A99" s="200"/>
      <c r="B99" s="216" t="s">
        <v>1247</v>
      </c>
      <c r="C99" s="206">
        <v>1</v>
      </c>
      <c r="D99" s="220">
        <v>0.25900000000000001</v>
      </c>
      <c r="E99" s="206">
        <v>62.25</v>
      </c>
      <c r="F99" s="206"/>
      <c r="G99" s="197">
        <f>C99*D99*E99</f>
        <v>16.12275</v>
      </c>
      <c r="H99" s="200"/>
    </row>
    <row r="100" spans="1:9" s="188" customFormat="1" ht="15.75" thickBot="1">
      <c r="A100" s="200"/>
      <c r="B100" s="348" t="s">
        <v>1223</v>
      </c>
      <c r="C100" s="349"/>
      <c r="D100" s="349"/>
      <c r="E100" s="349"/>
      <c r="F100" s="350"/>
      <c r="G100" s="201">
        <f>SUM(G99:G99)</f>
        <v>16.12275</v>
      </c>
      <c r="H100" s="200"/>
    </row>
    <row r="101" spans="1:9" s="188" customFormat="1" ht="15">
      <c r="A101" s="200"/>
      <c r="B101" s="185"/>
      <c r="C101" s="185"/>
      <c r="D101" s="185"/>
      <c r="E101" s="185"/>
      <c r="F101" s="185"/>
      <c r="G101" s="186"/>
      <c r="H101" s="200"/>
    </row>
    <row r="102" spans="1:9" s="188" customFormat="1" ht="15">
      <c r="A102" s="209" t="s">
        <v>1252</v>
      </c>
      <c r="B102" s="182" t="s">
        <v>1253</v>
      </c>
      <c r="C102" s="182"/>
      <c r="D102" s="182"/>
      <c r="E102" s="200"/>
      <c r="F102" s="200"/>
      <c r="G102" s="200"/>
      <c r="H102" s="200"/>
    </row>
    <row r="103" spans="1:9" s="188" customFormat="1" ht="15.75" thickBot="1">
      <c r="A103" s="187"/>
      <c r="B103" s="182"/>
      <c r="C103" s="182"/>
      <c r="D103" s="182"/>
      <c r="E103" s="200"/>
      <c r="F103" s="200"/>
      <c r="G103" s="200"/>
      <c r="H103" s="200"/>
    </row>
    <row r="104" spans="1:9" s="188" customFormat="1" ht="15">
      <c r="A104" s="200"/>
      <c r="B104" s="195" t="s">
        <v>1188</v>
      </c>
      <c r="C104" s="198" t="s">
        <v>1215</v>
      </c>
      <c r="D104" s="198" t="s">
        <v>1204</v>
      </c>
      <c r="E104" s="193" t="s">
        <v>1254</v>
      </c>
      <c r="F104" s="193" t="s">
        <v>1189</v>
      </c>
      <c r="G104" s="193" t="s">
        <v>1231</v>
      </c>
      <c r="H104" s="194" t="s">
        <v>1249</v>
      </c>
      <c r="I104" s="200"/>
    </row>
    <row r="105" spans="1:9" s="188" customFormat="1" ht="15">
      <c r="A105" s="200"/>
      <c r="B105" s="222" t="s">
        <v>1247</v>
      </c>
      <c r="C105" s="206">
        <v>2</v>
      </c>
      <c r="D105" s="196">
        <v>0.76</v>
      </c>
      <c r="E105" s="196">
        <v>4.79</v>
      </c>
      <c r="F105" s="206"/>
      <c r="G105" s="219"/>
      <c r="H105" s="197">
        <f>C105*D105*E105</f>
        <v>7.2808000000000002</v>
      </c>
      <c r="I105" s="200"/>
    </row>
    <row r="106" spans="1:9" s="188" customFormat="1" ht="15.75" thickBot="1">
      <c r="A106" s="200"/>
      <c r="B106" s="348" t="s">
        <v>1223</v>
      </c>
      <c r="C106" s="349"/>
      <c r="D106" s="349"/>
      <c r="E106" s="349"/>
      <c r="F106" s="349"/>
      <c r="G106" s="350"/>
      <c r="H106" s="201">
        <f>H105</f>
        <v>7.2808000000000002</v>
      </c>
      <c r="I106" s="200"/>
    </row>
    <row r="107" spans="1:9" s="188" customFormat="1" ht="15">
      <c r="A107" s="200"/>
      <c r="B107" s="185"/>
      <c r="C107" s="185"/>
      <c r="D107" s="185"/>
      <c r="E107" s="185"/>
      <c r="F107" s="185"/>
      <c r="G107" s="186"/>
      <c r="H107" s="200"/>
    </row>
    <row r="108" spans="1:9" s="188" customFormat="1" ht="15">
      <c r="A108" s="209" t="s">
        <v>1255</v>
      </c>
      <c r="B108" s="182" t="s">
        <v>1256</v>
      </c>
      <c r="C108" s="185"/>
      <c r="D108" s="185"/>
      <c r="E108" s="185"/>
      <c r="F108" s="185"/>
      <c r="G108" s="186"/>
      <c r="H108" s="200"/>
    </row>
    <row r="109" spans="1:9" s="188" customFormat="1" ht="15.75" thickBot="1">
      <c r="A109" s="187"/>
      <c r="B109" s="182"/>
      <c r="C109" s="182"/>
      <c r="D109" s="182"/>
      <c r="E109" s="200"/>
      <c r="F109" s="200"/>
      <c r="G109" s="200"/>
      <c r="H109" s="200"/>
    </row>
    <row r="110" spans="1:9" s="188" customFormat="1" ht="15">
      <c r="A110" s="200"/>
      <c r="B110" s="195" t="s">
        <v>1188</v>
      </c>
      <c r="C110" s="198" t="s">
        <v>1215</v>
      </c>
      <c r="D110" s="198" t="s">
        <v>1191</v>
      </c>
      <c r="E110" s="193" t="s">
        <v>1248</v>
      </c>
      <c r="F110" s="193" t="s">
        <v>1224</v>
      </c>
      <c r="G110" s="194" t="s">
        <v>1249</v>
      </c>
      <c r="H110" s="200"/>
    </row>
    <row r="111" spans="1:9" s="188" customFormat="1" ht="15">
      <c r="A111" s="200"/>
      <c r="B111" s="222" t="s">
        <v>1247</v>
      </c>
      <c r="C111" s="206">
        <v>8</v>
      </c>
      <c r="D111" s="220">
        <v>0.01</v>
      </c>
      <c r="E111" s="206">
        <v>49.79</v>
      </c>
      <c r="F111" s="206"/>
      <c r="G111" s="197">
        <f>C111*D111*E111</f>
        <v>3.9832000000000001</v>
      </c>
      <c r="H111" s="200"/>
    </row>
    <row r="112" spans="1:9" s="188" customFormat="1" ht="15.75" thickBot="1">
      <c r="A112" s="200"/>
      <c r="B112" s="348" t="s">
        <v>1223</v>
      </c>
      <c r="C112" s="349"/>
      <c r="D112" s="349"/>
      <c r="E112" s="349"/>
      <c r="F112" s="350"/>
      <c r="G112" s="201">
        <f>SUM(G111:G111)</f>
        <v>3.9832000000000001</v>
      </c>
      <c r="H112" s="200"/>
    </row>
    <row r="113" spans="1:9" s="188" customFormat="1" ht="15">
      <c r="A113" s="200"/>
      <c r="B113" s="185"/>
      <c r="C113" s="185"/>
      <c r="D113" s="185"/>
      <c r="E113" s="185"/>
      <c r="F113" s="185"/>
      <c r="G113" s="186"/>
      <c r="H113" s="200"/>
    </row>
    <row r="114" spans="1:9" s="188" customFormat="1" ht="15">
      <c r="A114" s="209" t="s">
        <v>1257</v>
      </c>
      <c r="B114" s="182" t="s">
        <v>1291</v>
      </c>
      <c r="C114" s="185"/>
      <c r="D114" s="185"/>
      <c r="E114" s="185"/>
      <c r="F114" s="185"/>
      <c r="G114" s="186"/>
      <c r="H114" s="200"/>
    </row>
    <row r="115" spans="1:9" s="188" customFormat="1" ht="15.75" thickBot="1">
      <c r="A115" s="200"/>
      <c r="B115" s="185"/>
      <c r="C115" s="185"/>
      <c r="D115" s="185"/>
      <c r="E115" s="185"/>
      <c r="F115" s="185"/>
      <c r="G115" s="186"/>
      <c r="H115" s="200"/>
    </row>
    <row r="116" spans="1:9" s="188" customFormat="1" ht="15">
      <c r="A116" s="200"/>
      <c r="B116" s="195" t="s">
        <v>1188</v>
      </c>
      <c r="C116" s="198" t="s">
        <v>1215</v>
      </c>
      <c r="D116" s="198" t="s">
        <v>1204</v>
      </c>
      <c r="E116" s="193" t="s">
        <v>1254</v>
      </c>
      <c r="F116" s="193" t="s">
        <v>1189</v>
      </c>
      <c r="G116" s="193" t="s">
        <v>1231</v>
      </c>
      <c r="H116" s="194" t="s">
        <v>1249</v>
      </c>
      <c r="I116" s="200"/>
    </row>
    <row r="117" spans="1:9" s="188" customFormat="1" ht="15">
      <c r="A117" s="200"/>
      <c r="B117" s="222" t="s">
        <v>1258</v>
      </c>
      <c r="C117" s="206">
        <v>2</v>
      </c>
      <c r="D117" s="196">
        <v>3.9</v>
      </c>
      <c r="E117" s="196">
        <v>5.13</v>
      </c>
      <c r="F117" s="206"/>
      <c r="G117" s="219"/>
      <c r="H117" s="197">
        <f>C117*D117*E117</f>
        <v>40.013999999999996</v>
      </c>
      <c r="I117" s="200"/>
    </row>
    <row r="118" spans="1:9" s="188" customFormat="1" ht="15.75" thickBot="1">
      <c r="A118" s="200"/>
      <c r="B118" s="348" t="s">
        <v>1223</v>
      </c>
      <c r="C118" s="349"/>
      <c r="D118" s="349"/>
      <c r="E118" s="349"/>
      <c r="F118" s="349"/>
      <c r="G118" s="350"/>
      <c r="H118" s="201">
        <f>H117</f>
        <v>40.013999999999996</v>
      </c>
      <c r="I118" s="200"/>
    </row>
    <row r="119" spans="1:9" s="188" customFormat="1" ht="15">
      <c r="A119" s="200"/>
      <c r="B119" s="185"/>
      <c r="C119" s="185"/>
      <c r="D119" s="185"/>
      <c r="E119" s="185"/>
      <c r="F119" s="185"/>
      <c r="G119" s="186"/>
      <c r="H119" s="200"/>
    </row>
    <row r="120" spans="1:9" s="188" customFormat="1" ht="15">
      <c r="A120" s="209" t="s">
        <v>1259</v>
      </c>
      <c r="B120" s="182" t="s">
        <v>1292</v>
      </c>
      <c r="C120" s="185"/>
      <c r="D120" s="185"/>
      <c r="E120" s="185"/>
      <c r="F120" s="185"/>
      <c r="G120" s="186"/>
      <c r="H120" s="200"/>
    </row>
    <row r="121" spans="1:9" s="188" customFormat="1" ht="15.75" thickBot="1">
      <c r="A121" s="200"/>
      <c r="B121" s="185"/>
      <c r="C121" s="185"/>
      <c r="D121" s="185"/>
      <c r="E121" s="185"/>
      <c r="F121" s="185"/>
      <c r="G121" s="186"/>
      <c r="H121" s="200"/>
    </row>
    <row r="122" spans="1:9" s="188" customFormat="1" ht="15">
      <c r="A122" s="200"/>
      <c r="B122" s="195" t="s">
        <v>1188</v>
      </c>
      <c r="C122" s="198" t="s">
        <v>1215</v>
      </c>
      <c r="D122" s="198" t="s">
        <v>1204</v>
      </c>
      <c r="E122" s="193" t="s">
        <v>1254</v>
      </c>
      <c r="F122" s="193" t="s">
        <v>1189</v>
      </c>
      <c r="G122" s="193" t="s">
        <v>1231</v>
      </c>
      <c r="H122" s="194" t="s">
        <v>1249</v>
      </c>
      <c r="I122" s="200"/>
    </row>
    <row r="123" spans="1:9" s="188" customFormat="1" ht="15">
      <c r="A123" s="200"/>
      <c r="B123" s="351" t="s">
        <v>1258</v>
      </c>
      <c r="C123" s="206">
        <v>9</v>
      </c>
      <c r="D123" s="196">
        <v>0.59</v>
      </c>
      <c r="E123" s="196">
        <v>3.9</v>
      </c>
      <c r="F123" s="206"/>
      <c r="G123" s="219"/>
      <c r="H123" s="197">
        <f>C123*D123*E123</f>
        <v>20.709</v>
      </c>
      <c r="I123" s="200"/>
    </row>
    <row r="124" spans="1:9" s="188" customFormat="1" ht="15">
      <c r="A124" s="200"/>
      <c r="B124" s="352"/>
      <c r="C124" s="206">
        <v>8</v>
      </c>
      <c r="D124" s="196">
        <v>0.61</v>
      </c>
      <c r="E124" s="196">
        <v>3.9</v>
      </c>
      <c r="F124" s="206"/>
      <c r="G124" s="219"/>
      <c r="H124" s="197">
        <f>C124*D124*E124</f>
        <v>19.032</v>
      </c>
      <c r="I124" s="200"/>
    </row>
    <row r="125" spans="1:9" s="188" customFormat="1" ht="15.75" thickBot="1">
      <c r="A125" s="200"/>
      <c r="B125" s="348" t="s">
        <v>1223</v>
      </c>
      <c r="C125" s="349"/>
      <c r="D125" s="349"/>
      <c r="E125" s="349"/>
      <c r="F125" s="349"/>
      <c r="G125" s="350"/>
      <c r="H125" s="201">
        <f>SUM(H123:H124)</f>
        <v>39.741</v>
      </c>
      <c r="I125" s="200"/>
    </row>
    <row r="126" spans="1:9" s="188" customFormat="1" ht="15">
      <c r="A126" s="200"/>
      <c r="B126" s="185"/>
      <c r="C126" s="185"/>
      <c r="D126" s="185"/>
      <c r="E126" s="185"/>
      <c r="F126" s="185"/>
      <c r="G126" s="186"/>
      <c r="H126" s="200"/>
    </row>
    <row r="127" spans="1:9" s="188" customFormat="1" ht="15">
      <c r="A127" s="209" t="s">
        <v>1260</v>
      </c>
      <c r="B127" s="182" t="s">
        <v>1354</v>
      </c>
      <c r="C127" s="182"/>
      <c r="D127" s="182"/>
      <c r="E127" s="200"/>
      <c r="F127" s="200"/>
      <c r="G127" s="200"/>
      <c r="H127" s="200"/>
    </row>
    <row r="128" spans="1:9" s="188" customFormat="1" ht="15.75" thickBot="1">
      <c r="A128" s="187"/>
      <c r="B128" s="182"/>
      <c r="C128" s="182"/>
      <c r="D128" s="182"/>
      <c r="E128" s="200"/>
      <c r="F128" s="200"/>
      <c r="G128" s="200"/>
      <c r="H128" s="200"/>
    </row>
    <row r="129" spans="1:9" s="188" customFormat="1" ht="15">
      <c r="A129" s="200"/>
      <c r="B129" s="195" t="s">
        <v>1188</v>
      </c>
      <c r="C129" s="198" t="s">
        <v>1215</v>
      </c>
      <c r="D129" s="198" t="s">
        <v>1204</v>
      </c>
      <c r="E129" s="193" t="s">
        <v>1254</v>
      </c>
      <c r="F129" s="193" t="s">
        <v>1189</v>
      </c>
      <c r="G129" s="193" t="s">
        <v>1231</v>
      </c>
      <c r="H129" s="194" t="s">
        <v>1249</v>
      </c>
      <c r="I129" s="200"/>
    </row>
    <row r="130" spans="1:9" s="188" customFormat="1" ht="15">
      <c r="A130" s="200"/>
      <c r="B130" s="222" t="s">
        <v>1261</v>
      </c>
      <c r="C130" s="206">
        <v>2</v>
      </c>
      <c r="D130" s="220">
        <v>0.127</v>
      </c>
      <c r="E130" s="196">
        <v>4.57</v>
      </c>
      <c r="F130" s="206"/>
      <c r="G130" s="219"/>
      <c r="H130" s="197">
        <f>C130*D130*E130</f>
        <v>1.1607800000000001</v>
      </c>
      <c r="I130" s="200"/>
    </row>
    <row r="131" spans="1:9" s="188" customFormat="1" ht="15.75" thickBot="1">
      <c r="A131" s="200"/>
      <c r="B131" s="348" t="s">
        <v>1223</v>
      </c>
      <c r="C131" s="349"/>
      <c r="D131" s="349"/>
      <c r="E131" s="349"/>
      <c r="F131" s="349"/>
      <c r="G131" s="350"/>
      <c r="H131" s="201">
        <f>H130</f>
        <v>1.1607800000000001</v>
      </c>
      <c r="I131" s="200"/>
    </row>
    <row r="132" spans="1:9" s="188" customFormat="1" ht="15">
      <c r="A132" s="200"/>
      <c r="B132" s="185"/>
      <c r="C132" s="185"/>
      <c r="D132" s="185"/>
      <c r="E132" s="185"/>
      <c r="F132" s="185"/>
      <c r="G132" s="186"/>
      <c r="H132" s="200"/>
    </row>
    <row r="133" spans="1:9" s="188" customFormat="1" ht="15">
      <c r="A133" s="209" t="s">
        <v>1262</v>
      </c>
      <c r="B133" s="182" t="s">
        <v>1293</v>
      </c>
      <c r="C133" s="182"/>
      <c r="D133" s="182"/>
      <c r="E133" s="200"/>
      <c r="F133" s="200"/>
      <c r="G133" s="200"/>
      <c r="H133" s="200"/>
    </row>
    <row r="134" spans="1:9" s="188" customFormat="1" ht="15.75" thickBot="1">
      <c r="A134" s="187"/>
      <c r="B134" s="182"/>
      <c r="C134" s="182"/>
      <c r="D134" s="182"/>
      <c r="E134" s="200"/>
      <c r="F134" s="200"/>
      <c r="G134" s="200"/>
      <c r="H134" s="200"/>
    </row>
    <row r="135" spans="1:9" s="188" customFormat="1" ht="15">
      <c r="A135" s="200"/>
      <c r="B135" s="195" t="s">
        <v>1188</v>
      </c>
      <c r="C135" s="198" t="s">
        <v>1215</v>
      </c>
      <c r="D135" s="198" t="s">
        <v>1204</v>
      </c>
      <c r="E135" s="193" t="s">
        <v>1254</v>
      </c>
      <c r="F135" s="193" t="s">
        <v>1189</v>
      </c>
      <c r="G135" s="193" t="s">
        <v>1231</v>
      </c>
      <c r="H135" s="194" t="s">
        <v>1263</v>
      </c>
      <c r="I135" s="200"/>
    </row>
    <row r="136" spans="1:9" s="188" customFormat="1" ht="15">
      <c r="A136" s="200"/>
      <c r="B136" s="222" t="s">
        <v>1261</v>
      </c>
      <c r="C136" s="206">
        <v>4</v>
      </c>
      <c r="D136" s="220"/>
      <c r="E136" s="196"/>
      <c r="F136" s="206"/>
      <c r="G136" s="219"/>
      <c r="H136" s="197">
        <f>C136</f>
        <v>4</v>
      </c>
      <c r="I136" s="200"/>
    </row>
    <row r="137" spans="1:9" s="188" customFormat="1" ht="15.75" thickBot="1">
      <c r="A137" s="200"/>
      <c r="B137" s="348" t="s">
        <v>1264</v>
      </c>
      <c r="C137" s="349"/>
      <c r="D137" s="349"/>
      <c r="E137" s="349"/>
      <c r="F137" s="349"/>
      <c r="G137" s="350"/>
      <c r="H137" s="201">
        <f>H136</f>
        <v>4</v>
      </c>
      <c r="I137" s="200"/>
    </row>
    <row r="138" spans="1:9" s="188" customFormat="1" ht="15">
      <c r="A138" s="200"/>
      <c r="B138" s="185"/>
      <c r="C138" s="185"/>
      <c r="D138" s="185"/>
      <c r="E138" s="185"/>
      <c r="F138" s="185"/>
      <c r="G138" s="186"/>
      <c r="H138" s="200"/>
    </row>
    <row r="139" spans="1:9" s="188" customFormat="1" ht="15">
      <c r="A139" s="209" t="s">
        <v>1269</v>
      </c>
      <c r="B139" s="182" t="s">
        <v>1294</v>
      </c>
      <c r="C139" s="182"/>
      <c r="D139" s="182"/>
      <c r="E139" s="200"/>
      <c r="F139" s="200"/>
      <c r="G139" s="200"/>
      <c r="H139" s="200"/>
    </row>
    <row r="140" spans="1:9" s="188" customFormat="1" ht="15.75" thickBot="1">
      <c r="A140" s="187"/>
      <c r="B140" s="182"/>
      <c r="C140" s="182"/>
      <c r="D140" s="182"/>
      <c r="E140" s="200"/>
      <c r="F140" s="200"/>
      <c r="G140" s="200"/>
      <c r="H140" s="200"/>
    </row>
    <row r="141" spans="1:9" s="188" customFormat="1" ht="15">
      <c r="A141" s="200"/>
      <c r="B141" s="195" t="s">
        <v>1188</v>
      </c>
      <c r="C141" s="198" t="s">
        <v>1215</v>
      </c>
      <c r="D141" s="198" t="s">
        <v>1204</v>
      </c>
      <c r="E141" s="193" t="s">
        <v>1254</v>
      </c>
      <c r="F141" s="193" t="s">
        <v>1189</v>
      </c>
      <c r="G141" s="193" t="s">
        <v>1231</v>
      </c>
      <c r="H141" s="226" t="s">
        <v>1275</v>
      </c>
      <c r="I141" s="200"/>
    </row>
    <row r="142" spans="1:9" s="188" customFormat="1" ht="15">
      <c r="A142" s="200"/>
      <c r="B142" s="222" t="s">
        <v>1288</v>
      </c>
      <c r="C142" s="206"/>
      <c r="D142" s="220"/>
      <c r="E142" s="196"/>
      <c r="F142" s="206"/>
      <c r="G142" s="219"/>
      <c r="H142" s="197">
        <v>10</v>
      </c>
      <c r="I142" s="200"/>
    </row>
    <row r="143" spans="1:9" s="188" customFormat="1" ht="15.75" thickBot="1">
      <c r="A143" s="200"/>
      <c r="B143" s="348" t="s">
        <v>1276</v>
      </c>
      <c r="C143" s="349"/>
      <c r="D143" s="349"/>
      <c r="E143" s="349"/>
      <c r="F143" s="349"/>
      <c r="G143" s="350"/>
      <c r="H143" s="201">
        <f>H142</f>
        <v>10</v>
      </c>
      <c r="I143" s="200"/>
    </row>
    <row r="144" spans="1:9" s="188" customFormat="1" ht="15">
      <c r="A144" s="200"/>
      <c r="B144" s="185"/>
      <c r="C144" s="185"/>
      <c r="D144" s="185"/>
      <c r="E144" s="185"/>
      <c r="F144" s="185"/>
      <c r="G144" s="185"/>
      <c r="H144" s="186"/>
      <c r="I144" s="200"/>
    </row>
    <row r="145" spans="1:9" s="188" customFormat="1" ht="15">
      <c r="A145" s="209" t="s">
        <v>1281</v>
      </c>
      <c r="B145" s="182" t="s">
        <v>1287</v>
      </c>
      <c r="C145" s="185"/>
      <c r="D145" s="185"/>
      <c r="E145" s="185"/>
      <c r="F145" s="185"/>
      <c r="G145" s="185"/>
      <c r="H145" s="186"/>
      <c r="I145" s="200"/>
    </row>
    <row r="146" spans="1:9" s="188" customFormat="1" ht="15.75" thickBot="1">
      <c r="A146" s="209"/>
      <c r="B146" s="182"/>
      <c r="C146" s="185"/>
      <c r="D146" s="185"/>
      <c r="E146" s="185"/>
      <c r="F146" s="185"/>
      <c r="G146" s="185"/>
      <c r="H146" s="186"/>
      <c r="I146" s="200"/>
    </row>
    <row r="147" spans="1:9" s="188" customFormat="1" ht="15">
      <c r="A147" s="200"/>
      <c r="B147" s="195" t="s">
        <v>1188</v>
      </c>
      <c r="C147" s="198" t="s">
        <v>1215</v>
      </c>
      <c r="D147" s="198" t="s">
        <v>1204</v>
      </c>
      <c r="E147" s="193" t="s">
        <v>1254</v>
      </c>
      <c r="F147" s="193" t="s">
        <v>1189</v>
      </c>
      <c r="G147" s="193" t="s">
        <v>1231</v>
      </c>
      <c r="H147" s="226" t="s">
        <v>1289</v>
      </c>
      <c r="I147" s="200"/>
    </row>
    <row r="148" spans="1:9" s="188" customFormat="1" ht="15">
      <c r="A148" s="200"/>
      <c r="B148" s="222" t="s">
        <v>1288</v>
      </c>
      <c r="C148" s="206"/>
      <c r="D148" s="220"/>
      <c r="E148" s="196"/>
      <c r="F148" s="206"/>
      <c r="G148" s="219"/>
      <c r="H148" s="197">
        <v>5.86</v>
      </c>
      <c r="I148" s="200"/>
    </row>
    <row r="149" spans="1:9" s="188" customFormat="1" ht="15.75" thickBot="1">
      <c r="A149" s="200"/>
      <c r="B149" s="348" t="s">
        <v>1290</v>
      </c>
      <c r="C149" s="349"/>
      <c r="D149" s="349"/>
      <c r="E149" s="349"/>
      <c r="F149" s="349"/>
      <c r="G149" s="350"/>
      <c r="H149" s="201">
        <f>H148</f>
        <v>5.86</v>
      </c>
      <c r="I149" s="200"/>
    </row>
    <row r="150" spans="1:9" s="188" customFormat="1" ht="15">
      <c r="A150" s="200"/>
      <c r="B150" s="185"/>
      <c r="C150" s="185"/>
      <c r="D150" s="185"/>
      <c r="E150" s="185"/>
      <c r="F150" s="185"/>
      <c r="G150" s="185"/>
      <c r="H150" s="186"/>
      <c r="I150" s="200"/>
    </row>
    <row r="151" spans="1:9" s="188" customFormat="1" ht="15">
      <c r="A151" s="209" t="s">
        <v>1285</v>
      </c>
      <c r="B151" s="182" t="s">
        <v>1296</v>
      </c>
      <c r="C151" s="185"/>
      <c r="D151" s="185"/>
      <c r="E151" s="185"/>
      <c r="F151" s="185"/>
      <c r="G151" s="185"/>
      <c r="H151" s="186"/>
      <c r="I151" s="200"/>
    </row>
    <row r="152" spans="1:9" s="188" customFormat="1" ht="15.75" thickBot="1">
      <c r="A152" s="200"/>
      <c r="B152" s="185"/>
      <c r="C152" s="185"/>
      <c r="D152" s="185"/>
      <c r="E152" s="185"/>
      <c r="F152" s="185"/>
      <c r="G152" s="185"/>
      <c r="H152" s="186"/>
      <c r="I152" s="200"/>
    </row>
    <row r="153" spans="1:9" s="188" customFormat="1" ht="15">
      <c r="A153" s="200"/>
      <c r="B153" s="195" t="s">
        <v>1188</v>
      </c>
      <c r="C153" s="198" t="s">
        <v>1215</v>
      </c>
      <c r="D153" s="198" t="s">
        <v>1204</v>
      </c>
      <c r="E153" s="193" t="s">
        <v>1295</v>
      </c>
      <c r="F153" s="193" t="s">
        <v>1191</v>
      </c>
      <c r="G153" s="193" t="s">
        <v>1231</v>
      </c>
      <c r="H153" s="226" t="s">
        <v>1283</v>
      </c>
      <c r="I153" s="200"/>
    </row>
    <row r="154" spans="1:9" s="188" customFormat="1" ht="15">
      <c r="A154" s="200"/>
      <c r="B154" s="222" t="s">
        <v>1258</v>
      </c>
      <c r="C154" s="206"/>
      <c r="D154" s="220"/>
      <c r="E154" s="196">
        <v>2</v>
      </c>
      <c r="F154" s="206">
        <v>4.8899999999999997</v>
      </c>
      <c r="G154" s="219"/>
      <c r="H154" s="197">
        <f>E154*F154</f>
        <v>9.7799999999999994</v>
      </c>
      <c r="I154" s="200"/>
    </row>
    <row r="155" spans="1:9" s="188" customFormat="1" ht="15.75" thickBot="1">
      <c r="A155" s="200"/>
      <c r="B155" s="348" t="s">
        <v>1284</v>
      </c>
      <c r="C155" s="349"/>
      <c r="D155" s="349"/>
      <c r="E155" s="349"/>
      <c r="F155" s="349"/>
      <c r="G155" s="350"/>
      <c r="H155" s="201">
        <f>H154</f>
        <v>9.7799999999999994</v>
      </c>
      <c r="I155" s="200"/>
    </row>
    <row r="156" spans="1:9" s="188" customFormat="1" ht="15">
      <c r="A156" s="200"/>
      <c r="B156" s="185"/>
      <c r="C156" s="185"/>
      <c r="D156" s="185"/>
      <c r="E156" s="185"/>
      <c r="F156" s="185"/>
      <c r="G156" s="185"/>
      <c r="H156" s="186"/>
      <c r="I156" s="200"/>
    </row>
    <row r="157" spans="1:9" s="188" customFormat="1" ht="15">
      <c r="A157" s="209" t="s">
        <v>1286</v>
      </c>
      <c r="B157" s="182" t="s">
        <v>1280</v>
      </c>
      <c r="C157" s="185"/>
      <c r="D157" s="185"/>
      <c r="E157" s="185"/>
      <c r="F157" s="185"/>
      <c r="G157" s="185"/>
      <c r="H157" s="186"/>
      <c r="I157" s="200"/>
    </row>
    <row r="158" spans="1:9" s="188" customFormat="1" ht="15.75" thickBot="1">
      <c r="A158" s="200"/>
      <c r="B158" s="185"/>
      <c r="C158" s="185"/>
      <c r="D158" s="185"/>
      <c r="E158" s="185"/>
      <c r="F158" s="185"/>
      <c r="G158" s="185"/>
      <c r="H158" s="186"/>
      <c r="I158" s="200"/>
    </row>
    <row r="159" spans="1:9" s="188" customFormat="1" ht="15">
      <c r="A159" s="200"/>
      <c r="B159" s="195" t="s">
        <v>1188</v>
      </c>
      <c r="C159" s="198" t="s">
        <v>1215</v>
      </c>
      <c r="D159" s="198" t="s">
        <v>1204</v>
      </c>
      <c r="E159" s="193" t="s">
        <v>1295</v>
      </c>
      <c r="F159" s="193" t="s">
        <v>1191</v>
      </c>
      <c r="G159" s="193" t="s">
        <v>1231</v>
      </c>
      <c r="H159" s="226" t="s">
        <v>1283</v>
      </c>
      <c r="I159" s="200"/>
    </row>
    <row r="160" spans="1:9" s="188" customFormat="1" ht="15">
      <c r="A160" s="200"/>
      <c r="B160" s="222" t="s">
        <v>1258</v>
      </c>
      <c r="C160" s="206"/>
      <c r="D160" s="220"/>
      <c r="E160" s="196">
        <v>1.7</v>
      </c>
      <c r="F160" s="206">
        <v>4.8899999999999997</v>
      </c>
      <c r="G160" s="219"/>
      <c r="H160" s="197">
        <f>E160*F160</f>
        <v>8.3129999999999988</v>
      </c>
      <c r="I160" s="200"/>
    </row>
    <row r="161" spans="1:9" s="188" customFormat="1" ht="15.75" thickBot="1">
      <c r="A161" s="200"/>
      <c r="B161" s="348" t="s">
        <v>1284</v>
      </c>
      <c r="C161" s="349"/>
      <c r="D161" s="349"/>
      <c r="E161" s="349"/>
      <c r="F161" s="349"/>
      <c r="G161" s="350"/>
      <c r="H161" s="201">
        <f>H160</f>
        <v>8.3129999999999988</v>
      </c>
      <c r="I161" s="200"/>
    </row>
    <row r="162" spans="1:9" s="188" customFormat="1" ht="15">
      <c r="A162" s="200"/>
      <c r="B162" s="185"/>
      <c r="C162" s="185"/>
      <c r="D162" s="185"/>
      <c r="E162" s="185"/>
      <c r="F162" s="185"/>
      <c r="G162" s="185"/>
      <c r="H162" s="186"/>
      <c r="I162" s="200"/>
    </row>
    <row r="163" spans="1:9" s="188" customFormat="1" ht="15">
      <c r="A163" s="217" t="s">
        <v>1265</v>
      </c>
      <c r="B163" s="210" t="s">
        <v>1315</v>
      </c>
      <c r="C163" s="185"/>
      <c r="D163" s="185"/>
      <c r="E163" s="185"/>
      <c r="F163" s="185"/>
      <c r="G163" s="186"/>
      <c r="H163" s="200"/>
    </row>
    <row r="164" spans="1:9" s="188" customFormat="1" ht="15">
      <c r="A164" s="200"/>
      <c r="B164" s="185"/>
      <c r="C164" s="185"/>
      <c r="D164" s="185"/>
      <c r="E164" s="185"/>
      <c r="F164" s="185"/>
      <c r="G164" s="186"/>
      <c r="H164" s="200"/>
    </row>
    <row r="165" spans="1:9" s="188" customFormat="1" ht="15">
      <c r="A165" s="209" t="s">
        <v>1266</v>
      </c>
      <c r="B165" s="182" t="s">
        <v>1302</v>
      </c>
      <c r="C165" s="182"/>
      <c r="D165" s="182"/>
      <c r="E165" s="200"/>
      <c r="F165" s="200"/>
      <c r="G165" s="200"/>
      <c r="H165" s="200"/>
    </row>
    <row r="166" spans="1:9" s="188" customFormat="1" ht="15.75" thickBot="1">
      <c r="A166" s="187"/>
      <c r="B166" s="182"/>
      <c r="C166" s="182"/>
      <c r="D166" s="182"/>
      <c r="E166" s="200"/>
      <c r="F166" s="200"/>
      <c r="G166" s="200"/>
      <c r="H166" s="200"/>
    </row>
    <row r="167" spans="1:9" s="188" customFormat="1" ht="15">
      <c r="A167" s="200"/>
      <c r="B167" s="195" t="s">
        <v>1188</v>
      </c>
      <c r="C167" s="198" t="s">
        <v>1215</v>
      </c>
      <c r="D167" s="198" t="s">
        <v>1204</v>
      </c>
      <c r="E167" s="193" t="s">
        <v>1254</v>
      </c>
      <c r="F167" s="193" t="s">
        <v>1189</v>
      </c>
      <c r="G167" s="193" t="s">
        <v>1231</v>
      </c>
      <c r="H167" s="194" t="s">
        <v>1263</v>
      </c>
      <c r="I167" s="200"/>
    </row>
    <row r="168" spans="1:9" s="188" customFormat="1" ht="15">
      <c r="A168" s="200"/>
      <c r="B168" s="222" t="s">
        <v>1267</v>
      </c>
      <c r="C168" s="206">
        <v>12</v>
      </c>
      <c r="D168" s="220"/>
      <c r="E168" s="196"/>
      <c r="F168" s="206"/>
      <c r="G168" s="219"/>
      <c r="H168" s="197">
        <f>C168</f>
        <v>12</v>
      </c>
      <c r="I168" s="200"/>
    </row>
    <row r="169" spans="1:9" s="188" customFormat="1" ht="15.75" thickBot="1">
      <c r="A169" s="200"/>
      <c r="B169" s="348" t="s">
        <v>1264</v>
      </c>
      <c r="C169" s="349"/>
      <c r="D169" s="349"/>
      <c r="E169" s="349"/>
      <c r="F169" s="349"/>
      <c r="G169" s="350"/>
      <c r="H169" s="201">
        <f>H168</f>
        <v>12</v>
      </c>
      <c r="I169" s="200"/>
    </row>
    <row r="170" spans="1:9" s="188" customFormat="1" ht="15">
      <c r="A170" s="200"/>
      <c r="B170" s="185"/>
      <c r="C170" s="185"/>
      <c r="D170" s="185"/>
      <c r="E170" s="185"/>
      <c r="F170" s="185"/>
      <c r="G170" s="186"/>
      <c r="H170" s="200"/>
    </row>
    <row r="171" spans="1:9" s="188" customFormat="1" ht="15">
      <c r="A171" s="209" t="s">
        <v>1268</v>
      </c>
      <c r="B171" s="182" t="s">
        <v>1355</v>
      </c>
      <c r="C171" s="182"/>
      <c r="D171" s="182"/>
      <c r="E171" s="200"/>
      <c r="F171" s="200"/>
      <c r="G171" s="200"/>
      <c r="H171" s="200"/>
    </row>
    <row r="172" spans="1:9" s="188" customFormat="1" ht="15.75" thickBot="1">
      <c r="A172" s="187"/>
      <c r="B172" s="182"/>
      <c r="C172" s="182"/>
      <c r="D172" s="182"/>
      <c r="E172" s="200"/>
      <c r="F172" s="200"/>
      <c r="G172" s="200"/>
      <c r="H172" s="200"/>
    </row>
    <row r="173" spans="1:9" s="188" customFormat="1" ht="15">
      <c r="A173" s="200"/>
      <c r="B173" s="195" t="s">
        <v>1188</v>
      </c>
      <c r="C173" s="198" t="s">
        <v>1215</v>
      </c>
      <c r="D173" s="198" t="s">
        <v>1204</v>
      </c>
      <c r="E173" s="193" t="s">
        <v>1254</v>
      </c>
      <c r="F173" s="193" t="s">
        <v>1189</v>
      </c>
      <c r="G173" s="193" t="s">
        <v>1231</v>
      </c>
      <c r="H173" s="194" t="s">
        <v>1249</v>
      </c>
      <c r="I173" s="200"/>
    </row>
    <row r="174" spans="1:9" s="188" customFormat="1" ht="15">
      <c r="A174" s="200"/>
      <c r="B174" s="351" t="s">
        <v>1267</v>
      </c>
      <c r="C174" s="206">
        <v>2</v>
      </c>
      <c r="D174" s="205">
        <v>0.41</v>
      </c>
      <c r="E174" s="205">
        <v>3.63</v>
      </c>
      <c r="F174" s="207"/>
      <c r="G174" s="225"/>
      <c r="H174" s="191">
        <f>C174*D174*E174</f>
        <v>2.9765999999999999</v>
      </c>
      <c r="I174" s="200"/>
    </row>
    <row r="175" spans="1:9" s="188" customFormat="1" ht="15">
      <c r="A175" s="200"/>
      <c r="B175" s="352"/>
      <c r="C175" s="206">
        <v>2</v>
      </c>
      <c r="D175" s="205">
        <v>0.55000000000000004</v>
      </c>
      <c r="E175" s="196">
        <v>3.63</v>
      </c>
      <c r="F175" s="206"/>
      <c r="G175" s="219"/>
      <c r="H175" s="191">
        <f>C175*D175*E175</f>
        <v>3.9930000000000003</v>
      </c>
      <c r="I175" s="200"/>
    </row>
    <row r="176" spans="1:9" s="188" customFormat="1" ht="15.75" thickBot="1">
      <c r="A176" s="200"/>
      <c r="B176" s="348" t="s">
        <v>1223</v>
      </c>
      <c r="C176" s="349"/>
      <c r="D176" s="349"/>
      <c r="E176" s="349"/>
      <c r="F176" s="349"/>
      <c r="G176" s="350"/>
      <c r="H176" s="201">
        <f>SUM(H174:H175)</f>
        <v>6.9695999999999998</v>
      </c>
      <c r="I176" s="200"/>
    </row>
    <row r="177" spans="1:9" s="188" customFormat="1" ht="15">
      <c r="A177" s="200"/>
      <c r="B177" s="185"/>
      <c r="C177" s="185"/>
      <c r="D177" s="185"/>
      <c r="E177" s="185"/>
      <c r="F177" s="185"/>
      <c r="G177" s="186"/>
      <c r="H177" s="200"/>
    </row>
    <row r="178" spans="1:9" s="188" customFormat="1" ht="15">
      <c r="A178" s="209" t="s">
        <v>1270</v>
      </c>
      <c r="B178" s="182" t="s">
        <v>1303</v>
      </c>
      <c r="C178" s="185"/>
      <c r="D178" s="185"/>
      <c r="E178" s="185"/>
      <c r="F178" s="185"/>
      <c r="G178" s="186"/>
      <c r="H178" s="200"/>
    </row>
    <row r="179" spans="1:9" s="188" customFormat="1" ht="15.75" thickBot="1">
      <c r="A179" s="200"/>
      <c r="B179" s="185"/>
      <c r="C179" s="185"/>
      <c r="D179" s="185"/>
      <c r="E179" s="185"/>
      <c r="F179" s="185"/>
      <c r="G179" s="186"/>
      <c r="H179" s="200"/>
    </row>
    <row r="180" spans="1:9" s="188" customFormat="1" ht="15">
      <c r="A180" s="200"/>
      <c r="B180" s="195" t="s">
        <v>1188</v>
      </c>
      <c r="C180" s="198" t="s">
        <v>1215</v>
      </c>
      <c r="D180" s="198" t="s">
        <v>1204</v>
      </c>
      <c r="E180" s="193" t="s">
        <v>1254</v>
      </c>
      <c r="F180" s="193" t="s">
        <v>1189</v>
      </c>
      <c r="G180" s="193" t="s">
        <v>1231</v>
      </c>
      <c r="H180" s="194" t="s">
        <v>1249</v>
      </c>
      <c r="I180" s="200"/>
    </row>
    <row r="181" spans="1:9" s="188" customFormat="1" ht="15">
      <c r="A181" s="200"/>
      <c r="B181" s="221" t="s">
        <v>1271</v>
      </c>
      <c r="C181" s="206"/>
      <c r="D181" s="196">
        <v>18.63</v>
      </c>
      <c r="E181" s="196">
        <v>6.77</v>
      </c>
      <c r="F181" s="206"/>
      <c r="G181" s="219"/>
      <c r="H181" s="197">
        <f>D181*E181</f>
        <v>126.12509999999999</v>
      </c>
      <c r="I181" s="200"/>
    </row>
    <row r="182" spans="1:9" s="188" customFormat="1" ht="15.75" thickBot="1">
      <c r="A182" s="200"/>
      <c r="B182" s="348" t="s">
        <v>1223</v>
      </c>
      <c r="C182" s="349"/>
      <c r="D182" s="349"/>
      <c r="E182" s="349"/>
      <c r="F182" s="349"/>
      <c r="G182" s="350"/>
      <c r="H182" s="201">
        <f>SUM(H181:H181)</f>
        <v>126.12509999999999</v>
      </c>
      <c r="I182" s="200"/>
    </row>
    <row r="183" spans="1:9" s="188" customFormat="1" ht="15">
      <c r="A183" s="200"/>
      <c r="B183" s="185"/>
      <c r="C183" s="185"/>
      <c r="D183" s="185"/>
      <c r="E183" s="185"/>
      <c r="F183" s="185"/>
      <c r="G183" s="186"/>
      <c r="H183" s="200"/>
    </row>
    <row r="184" spans="1:9" s="188" customFormat="1" ht="15">
      <c r="A184" s="209" t="s">
        <v>1272</v>
      </c>
      <c r="B184" s="182" t="s">
        <v>1304</v>
      </c>
      <c r="C184" s="185"/>
      <c r="D184" s="185"/>
      <c r="E184" s="185"/>
      <c r="F184" s="185"/>
      <c r="G184" s="186"/>
      <c r="H184" s="200"/>
    </row>
    <row r="185" spans="1:9" s="188" customFormat="1" ht="15.75" thickBot="1">
      <c r="A185" s="200"/>
      <c r="B185" s="185"/>
      <c r="C185" s="185"/>
      <c r="D185" s="185"/>
      <c r="E185" s="185"/>
      <c r="F185" s="185"/>
      <c r="G185" s="186"/>
      <c r="H185" s="200"/>
    </row>
    <row r="186" spans="1:9" s="188" customFormat="1" ht="15">
      <c r="A186" s="200"/>
      <c r="B186" s="195" t="s">
        <v>1188</v>
      </c>
      <c r="C186" s="198" t="s">
        <v>1215</v>
      </c>
      <c r="D186" s="198" t="s">
        <v>1204</v>
      </c>
      <c r="E186" s="193" t="s">
        <v>1254</v>
      </c>
      <c r="F186" s="193" t="s">
        <v>1189</v>
      </c>
      <c r="G186" s="193" t="s">
        <v>1231</v>
      </c>
      <c r="H186" s="194" t="s">
        <v>1249</v>
      </c>
      <c r="I186" s="200"/>
    </row>
    <row r="187" spans="1:9" s="188" customFormat="1" ht="15">
      <c r="A187" s="200"/>
      <c r="B187" s="221" t="s">
        <v>1273</v>
      </c>
      <c r="C187" s="206"/>
      <c r="D187" s="196">
        <v>18.23</v>
      </c>
      <c r="E187" s="196">
        <v>3.41</v>
      </c>
      <c r="F187" s="206"/>
      <c r="G187" s="219"/>
      <c r="H187" s="197">
        <f>D187*E187</f>
        <v>62.164300000000004</v>
      </c>
      <c r="I187" s="200"/>
    </row>
    <row r="188" spans="1:9" s="188" customFormat="1" ht="15.75" thickBot="1">
      <c r="A188" s="200"/>
      <c r="B188" s="348" t="s">
        <v>1223</v>
      </c>
      <c r="C188" s="349"/>
      <c r="D188" s="349"/>
      <c r="E188" s="349"/>
      <c r="F188" s="349"/>
      <c r="G188" s="350"/>
      <c r="H188" s="201">
        <f>SUM(H187:H187)</f>
        <v>62.164300000000004</v>
      </c>
      <c r="I188" s="200"/>
    </row>
    <row r="189" spans="1:9" s="188" customFormat="1" ht="15">
      <c r="A189" s="200"/>
      <c r="B189" s="185"/>
      <c r="C189" s="185"/>
      <c r="D189" s="185"/>
      <c r="E189" s="185"/>
      <c r="F189" s="185"/>
      <c r="G189" s="186"/>
      <c r="H189" s="200"/>
    </row>
    <row r="190" spans="1:9" s="188" customFormat="1" ht="15">
      <c r="A190" s="209" t="s">
        <v>1274</v>
      </c>
      <c r="B190" s="182" t="s">
        <v>1294</v>
      </c>
      <c r="C190" s="182"/>
      <c r="D190" s="182"/>
      <c r="E190" s="200"/>
      <c r="F190" s="200"/>
      <c r="G190" s="200"/>
      <c r="H190" s="200"/>
    </row>
    <row r="191" spans="1:9" s="188" customFormat="1" ht="15.75" thickBot="1">
      <c r="A191" s="187"/>
      <c r="B191" s="182"/>
      <c r="C191" s="182"/>
      <c r="D191" s="182"/>
      <c r="E191" s="200"/>
      <c r="F191" s="200"/>
      <c r="G191" s="200"/>
      <c r="H191" s="200"/>
    </row>
    <row r="192" spans="1:9" s="188" customFormat="1" ht="15">
      <c r="A192" s="200"/>
      <c r="B192" s="195" t="s">
        <v>1188</v>
      </c>
      <c r="C192" s="198" t="s">
        <v>1215</v>
      </c>
      <c r="D192" s="198" t="s">
        <v>1204</v>
      </c>
      <c r="E192" s="193" t="s">
        <v>1254</v>
      </c>
      <c r="F192" s="193" t="s">
        <v>1189</v>
      </c>
      <c r="G192" s="193" t="s">
        <v>1231</v>
      </c>
      <c r="H192" s="226" t="s">
        <v>1275</v>
      </c>
      <c r="I192" s="200"/>
    </row>
    <row r="193" spans="1:9" s="188" customFormat="1" ht="15">
      <c r="A193" s="200"/>
      <c r="B193" s="224" t="s">
        <v>1300</v>
      </c>
      <c r="C193" s="206"/>
      <c r="D193" s="220"/>
      <c r="E193" s="196"/>
      <c r="F193" s="206"/>
      <c r="G193" s="219"/>
      <c r="H193" s="197">
        <v>20</v>
      </c>
      <c r="I193" s="200"/>
    </row>
    <row r="194" spans="1:9" s="188" customFormat="1" ht="15.75" thickBot="1">
      <c r="A194" s="200"/>
      <c r="B194" s="348" t="s">
        <v>1276</v>
      </c>
      <c r="C194" s="349"/>
      <c r="D194" s="349"/>
      <c r="E194" s="349"/>
      <c r="F194" s="349"/>
      <c r="G194" s="350"/>
      <c r="H194" s="201">
        <f>H193</f>
        <v>20</v>
      </c>
      <c r="I194" s="200"/>
    </row>
    <row r="195" spans="1:9" s="188" customFormat="1" ht="15">
      <c r="A195" s="200"/>
      <c r="B195" s="185"/>
      <c r="C195" s="185"/>
      <c r="D195" s="185"/>
      <c r="E195" s="185"/>
      <c r="F195" s="185"/>
      <c r="G195" s="185"/>
      <c r="H195" s="186"/>
      <c r="I195" s="200"/>
    </row>
    <row r="196" spans="1:9" s="188" customFormat="1" ht="15">
      <c r="A196" s="209" t="s">
        <v>1297</v>
      </c>
      <c r="B196" s="182" t="s">
        <v>1287</v>
      </c>
      <c r="C196" s="185"/>
      <c r="D196" s="185"/>
      <c r="E196" s="185"/>
      <c r="F196" s="185"/>
      <c r="G196" s="185"/>
      <c r="H196" s="186"/>
      <c r="I196" s="200"/>
    </row>
    <row r="197" spans="1:9" s="188" customFormat="1" ht="15.75" thickBot="1">
      <c r="A197" s="209"/>
      <c r="B197" s="182"/>
      <c r="C197" s="185"/>
      <c r="D197" s="185"/>
      <c r="E197" s="185"/>
      <c r="F197" s="185"/>
      <c r="G197" s="185"/>
      <c r="H197" s="186"/>
      <c r="I197" s="200"/>
    </row>
    <row r="198" spans="1:9" s="188" customFormat="1" ht="15">
      <c r="A198" s="200"/>
      <c r="B198" s="195" t="s">
        <v>1188</v>
      </c>
      <c r="C198" s="198" t="s">
        <v>1215</v>
      </c>
      <c r="D198" s="198" t="s">
        <v>1204</v>
      </c>
      <c r="E198" s="193" t="s">
        <v>1254</v>
      </c>
      <c r="F198" s="193" t="s">
        <v>1189</v>
      </c>
      <c r="G198" s="193" t="s">
        <v>1231</v>
      </c>
      <c r="H198" s="226" t="s">
        <v>1289</v>
      </c>
      <c r="I198" s="200"/>
    </row>
    <row r="199" spans="1:9" s="188" customFormat="1" ht="15">
      <c r="A199" s="200"/>
      <c r="B199" s="224" t="s">
        <v>1300</v>
      </c>
      <c r="C199" s="206"/>
      <c r="D199" s="220"/>
      <c r="E199" s="196"/>
      <c r="F199" s="206"/>
      <c r="G199" s="219"/>
      <c r="H199" s="197">
        <v>6.8</v>
      </c>
      <c r="I199" s="200"/>
    </row>
    <row r="200" spans="1:9" s="188" customFormat="1" ht="15.75" thickBot="1">
      <c r="A200" s="200"/>
      <c r="B200" s="348" t="s">
        <v>1290</v>
      </c>
      <c r="C200" s="349"/>
      <c r="D200" s="349"/>
      <c r="E200" s="349"/>
      <c r="F200" s="349"/>
      <c r="G200" s="350"/>
      <c r="H200" s="201">
        <f>H199</f>
        <v>6.8</v>
      </c>
      <c r="I200" s="200"/>
    </row>
    <row r="201" spans="1:9" s="188" customFormat="1" ht="15">
      <c r="A201" s="200"/>
      <c r="B201" s="185"/>
      <c r="C201" s="185"/>
      <c r="D201" s="185"/>
      <c r="E201" s="185"/>
      <c r="F201" s="185"/>
      <c r="G201" s="185"/>
      <c r="H201" s="186"/>
      <c r="I201" s="200"/>
    </row>
    <row r="202" spans="1:9" s="188" customFormat="1" ht="15">
      <c r="A202" s="209" t="s">
        <v>1298</v>
      </c>
      <c r="B202" s="182" t="s">
        <v>1296</v>
      </c>
      <c r="C202" s="185"/>
      <c r="D202" s="185"/>
      <c r="E202" s="185"/>
      <c r="F202" s="185"/>
      <c r="G202" s="185"/>
      <c r="H202" s="186"/>
      <c r="I202" s="200"/>
    </row>
    <row r="203" spans="1:9" s="188" customFormat="1" ht="15.75" thickBot="1">
      <c r="A203" s="200"/>
      <c r="B203" s="185"/>
      <c r="C203" s="185"/>
      <c r="D203" s="185"/>
      <c r="E203" s="185"/>
      <c r="F203" s="185"/>
      <c r="G203" s="185"/>
      <c r="H203" s="186"/>
      <c r="I203" s="200"/>
    </row>
    <row r="204" spans="1:9" s="188" customFormat="1" ht="15">
      <c r="A204" s="200"/>
      <c r="B204" s="195" t="s">
        <v>1188</v>
      </c>
      <c r="C204" s="198" t="s">
        <v>1215</v>
      </c>
      <c r="D204" s="198" t="s">
        <v>1204</v>
      </c>
      <c r="E204" s="193" t="s">
        <v>1295</v>
      </c>
      <c r="F204" s="193" t="s">
        <v>1191</v>
      </c>
      <c r="G204" s="193" t="s">
        <v>1231</v>
      </c>
      <c r="H204" s="226" t="s">
        <v>1283</v>
      </c>
      <c r="I204" s="200"/>
    </row>
    <row r="205" spans="1:9" s="188" customFormat="1" ht="15">
      <c r="A205" s="200"/>
      <c r="B205" s="224" t="s">
        <v>1301</v>
      </c>
      <c r="C205" s="206"/>
      <c r="D205" s="220"/>
      <c r="E205" s="196">
        <v>2</v>
      </c>
      <c r="F205" s="206">
        <v>5.67</v>
      </c>
      <c r="G205" s="219"/>
      <c r="H205" s="197">
        <f>E205*F205</f>
        <v>11.34</v>
      </c>
      <c r="I205" s="200"/>
    </row>
    <row r="206" spans="1:9" s="188" customFormat="1" ht="15.75" thickBot="1">
      <c r="A206" s="200"/>
      <c r="B206" s="348" t="s">
        <v>1284</v>
      </c>
      <c r="C206" s="349"/>
      <c r="D206" s="349"/>
      <c r="E206" s="349"/>
      <c r="F206" s="349"/>
      <c r="G206" s="350"/>
      <c r="H206" s="201">
        <f>H205</f>
        <v>11.34</v>
      </c>
      <c r="I206" s="200"/>
    </row>
    <row r="207" spans="1:9" s="188" customFormat="1" ht="15">
      <c r="A207" s="200"/>
      <c r="B207" s="185"/>
      <c r="C207" s="185"/>
      <c r="D207" s="185"/>
      <c r="E207" s="185"/>
      <c r="F207" s="185"/>
      <c r="G207" s="185"/>
      <c r="H207" s="186"/>
      <c r="I207" s="200"/>
    </row>
    <row r="208" spans="1:9" s="188" customFormat="1" ht="15">
      <c r="A208" s="209" t="s">
        <v>1299</v>
      </c>
      <c r="B208" s="182" t="s">
        <v>1280</v>
      </c>
      <c r="C208" s="185"/>
      <c r="D208" s="185"/>
      <c r="E208" s="185"/>
      <c r="F208" s="185"/>
      <c r="G208" s="185"/>
      <c r="H208" s="186"/>
      <c r="I208" s="200"/>
    </row>
    <row r="209" spans="1:9" s="188" customFormat="1" ht="15.75" thickBot="1">
      <c r="A209" s="200"/>
      <c r="B209" s="185"/>
      <c r="C209" s="185"/>
      <c r="D209" s="185"/>
      <c r="E209" s="185"/>
      <c r="F209" s="185"/>
      <c r="G209" s="185"/>
      <c r="H209" s="186"/>
      <c r="I209" s="200"/>
    </row>
    <row r="210" spans="1:9" s="188" customFormat="1" ht="15">
      <c r="A210" s="200"/>
      <c r="B210" s="195" t="s">
        <v>1188</v>
      </c>
      <c r="C210" s="198" t="s">
        <v>1215</v>
      </c>
      <c r="D210" s="198" t="s">
        <v>1204</v>
      </c>
      <c r="E210" s="193" t="s">
        <v>1295</v>
      </c>
      <c r="F210" s="193" t="s">
        <v>1191</v>
      </c>
      <c r="G210" s="193" t="s">
        <v>1231</v>
      </c>
      <c r="H210" s="226" t="s">
        <v>1283</v>
      </c>
      <c r="I210" s="200"/>
    </row>
    <row r="211" spans="1:9" s="188" customFormat="1" ht="15">
      <c r="A211" s="200"/>
      <c r="B211" s="224" t="s">
        <v>1301</v>
      </c>
      <c r="C211" s="206"/>
      <c r="D211" s="220"/>
      <c r="E211" s="196">
        <v>1.7</v>
      </c>
      <c r="F211" s="206">
        <v>5.67</v>
      </c>
      <c r="G211" s="219"/>
      <c r="H211" s="197">
        <f>E211*F211</f>
        <v>9.6389999999999993</v>
      </c>
      <c r="I211" s="200"/>
    </row>
    <row r="212" spans="1:9" s="188" customFormat="1" ht="15.75" thickBot="1">
      <c r="A212" s="200"/>
      <c r="B212" s="348" t="s">
        <v>1284</v>
      </c>
      <c r="C212" s="349"/>
      <c r="D212" s="349"/>
      <c r="E212" s="349"/>
      <c r="F212" s="349"/>
      <c r="G212" s="350"/>
      <c r="H212" s="201">
        <f>H211</f>
        <v>9.6389999999999993</v>
      </c>
      <c r="I212" s="200"/>
    </row>
    <row r="213" spans="1:9" s="188" customFormat="1" ht="15">
      <c r="A213" s="200"/>
      <c r="B213" s="185"/>
      <c r="C213" s="185"/>
      <c r="D213" s="185"/>
      <c r="E213" s="185"/>
      <c r="F213" s="185"/>
      <c r="G213" s="185"/>
      <c r="H213" s="186"/>
      <c r="I213" s="200"/>
    </row>
    <row r="214" spans="1:9" s="188" customFormat="1" ht="15">
      <c r="A214" s="217" t="s">
        <v>1277</v>
      </c>
      <c r="B214" s="182" t="s">
        <v>1314</v>
      </c>
      <c r="C214" s="185"/>
      <c r="D214" s="185"/>
      <c r="E214" s="185"/>
      <c r="F214" s="185"/>
      <c r="G214" s="186"/>
      <c r="H214" s="200"/>
    </row>
    <row r="215" spans="1:9" s="188" customFormat="1" ht="15">
      <c r="A215" s="200"/>
      <c r="B215" s="185"/>
      <c r="C215" s="185"/>
      <c r="D215" s="185"/>
      <c r="E215" s="185"/>
      <c r="F215" s="185"/>
      <c r="G215" s="186"/>
      <c r="H215" s="200"/>
    </row>
    <row r="216" spans="1:9" s="188" customFormat="1" ht="15">
      <c r="A216" s="209" t="s">
        <v>1278</v>
      </c>
      <c r="B216" s="182" t="s">
        <v>1308</v>
      </c>
      <c r="C216" s="185"/>
      <c r="D216" s="185"/>
      <c r="E216" s="185"/>
      <c r="F216" s="185"/>
      <c r="G216" s="186"/>
      <c r="H216" s="200"/>
    </row>
    <row r="217" spans="1:9" s="188" customFormat="1" ht="15.75" thickBot="1">
      <c r="A217" s="200"/>
      <c r="B217" s="185"/>
      <c r="C217" s="185"/>
      <c r="D217" s="185"/>
      <c r="E217" s="185"/>
      <c r="F217" s="185"/>
      <c r="G217" s="186"/>
      <c r="H217" s="200"/>
    </row>
    <row r="218" spans="1:9" s="188" customFormat="1" ht="15">
      <c r="A218" s="200"/>
      <c r="B218" s="195" t="s">
        <v>1188</v>
      </c>
      <c r="C218" s="198" t="s">
        <v>1215</v>
      </c>
      <c r="D218" s="198" t="s">
        <v>1204</v>
      </c>
      <c r="E218" s="193" t="s">
        <v>1254</v>
      </c>
      <c r="F218" s="193" t="s">
        <v>1189</v>
      </c>
      <c r="G218" s="193" t="s">
        <v>1231</v>
      </c>
      <c r="H218" s="194" t="s">
        <v>1249</v>
      </c>
      <c r="I218" s="200"/>
    </row>
    <row r="219" spans="1:9" s="188" customFormat="1" ht="15">
      <c r="A219" s="200"/>
      <c r="B219" s="223" t="s">
        <v>1309</v>
      </c>
      <c r="C219" s="206"/>
      <c r="D219" s="196">
        <v>28</v>
      </c>
      <c r="E219" s="196">
        <v>4.45</v>
      </c>
      <c r="F219" s="206"/>
      <c r="G219" s="219"/>
      <c r="H219" s="197">
        <f>D219*E219</f>
        <v>124.60000000000001</v>
      </c>
      <c r="I219" s="200"/>
    </row>
    <row r="220" spans="1:9" s="188" customFormat="1" ht="15.75" thickBot="1">
      <c r="A220" s="200"/>
      <c r="B220" s="348" t="s">
        <v>1223</v>
      </c>
      <c r="C220" s="349"/>
      <c r="D220" s="349"/>
      <c r="E220" s="349"/>
      <c r="F220" s="349"/>
      <c r="G220" s="350"/>
      <c r="H220" s="201">
        <f>SUM(H219:H219)</f>
        <v>124.60000000000001</v>
      </c>
      <c r="I220" s="200"/>
    </row>
    <row r="221" spans="1:9" s="188" customFormat="1" ht="15">
      <c r="A221" s="200"/>
      <c r="B221" s="185"/>
      <c r="C221" s="185"/>
      <c r="D221" s="185"/>
      <c r="E221" s="185"/>
      <c r="F221" s="185"/>
      <c r="G221" s="186"/>
      <c r="H221" s="200"/>
    </row>
    <row r="222" spans="1:9" s="188" customFormat="1" ht="15">
      <c r="A222" s="209" t="s">
        <v>1279</v>
      </c>
      <c r="B222" s="182" t="s">
        <v>1294</v>
      </c>
      <c r="C222" s="182"/>
      <c r="D222" s="182"/>
      <c r="E222" s="200"/>
      <c r="F222" s="200"/>
      <c r="G222" s="200"/>
      <c r="H222" s="200"/>
    </row>
    <row r="223" spans="1:9" s="188" customFormat="1" ht="15.75" thickBot="1">
      <c r="A223" s="187"/>
      <c r="B223" s="182"/>
      <c r="C223" s="182"/>
      <c r="D223" s="182"/>
      <c r="E223" s="200"/>
      <c r="F223" s="200"/>
      <c r="G223" s="200"/>
      <c r="H223" s="200"/>
    </row>
    <row r="224" spans="1:9" s="188" customFormat="1" ht="15">
      <c r="A224" s="200"/>
      <c r="B224" s="195" t="s">
        <v>1188</v>
      </c>
      <c r="C224" s="198" t="s">
        <v>1215</v>
      </c>
      <c r="D224" s="198" t="s">
        <v>1204</v>
      </c>
      <c r="E224" s="193" t="s">
        <v>1254</v>
      </c>
      <c r="F224" s="193" t="s">
        <v>1189</v>
      </c>
      <c r="G224" s="193" t="s">
        <v>1231</v>
      </c>
      <c r="H224" s="226" t="s">
        <v>1275</v>
      </c>
      <c r="I224" s="200"/>
    </row>
    <row r="225" spans="1:9" s="188" customFormat="1" ht="15">
      <c r="A225" s="200"/>
      <c r="B225" s="224" t="s">
        <v>1310</v>
      </c>
      <c r="C225" s="206"/>
      <c r="D225" s="220"/>
      <c r="E225" s="196"/>
      <c r="F225" s="206"/>
      <c r="G225" s="219"/>
      <c r="H225" s="197">
        <v>8</v>
      </c>
      <c r="I225" s="200"/>
    </row>
    <row r="226" spans="1:9" s="188" customFormat="1" ht="15.75" thickBot="1">
      <c r="A226" s="200"/>
      <c r="B226" s="348" t="s">
        <v>1276</v>
      </c>
      <c r="C226" s="349"/>
      <c r="D226" s="349"/>
      <c r="E226" s="349"/>
      <c r="F226" s="349"/>
      <c r="G226" s="350"/>
      <c r="H226" s="201">
        <f>H225</f>
        <v>8</v>
      </c>
      <c r="I226" s="200"/>
    </row>
    <row r="227" spans="1:9" s="188" customFormat="1" ht="15">
      <c r="A227" s="200"/>
      <c r="B227" s="185"/>
      <c r="C227" s="185"/>
      <c r="D227" s="185"/>
      <c r="E227" s="185"/>
      <c r="F227" s="185"/>
      <c r="G227" s="185"/>
      <c r="H227" s="186"/>
      <c r="I227" s="200"/>
    </row>
    <row r="228" spans="1:9" s="188" customFormat="1" ht="15">
      <c r="A228" s="209" t="s">
        <v>1305</v>
      </c>
      <c r="B228" s="182" t="s">
        <v>1287</v>
      </c>
      <c r="C228" s="185"/>
      <c r="D228" s="185"/>
      <c r="E228" s="185"/>
      <c r="F228" s="185"/>
      <c r="G228" s="185"/>
      <c r="H228" s="186"/>
      <c r="I228" s="200"/>
    </row>
    <row r="229" spans="1:9" s="188" customFormat="1" ht="15.75" thickBot="1">
      <c r="A229" s="209"/>
      <c r="B229" s="182"/>
      <c r="C229" s="185"/>
      <c r="D229" s="185"/>
      <c r="E229" s="185"/>
      <c r="F229" s="185"/>
      <c r="G229" s="185"/>
      <c r="H229" s="186"/>
      <c r="I229" s="200"/>
    </row>
    <row r="230" spans="1:9" s="188" customFormat="1" ht="15">
      <c r="A230" s="200"/>
      <c r="B230" s="195" t="s">
        <v>1188</v>
      </c>
      <c r="C230" s="198" t="s">
        <v>1215</v>
      </c>
      <c r="D230" s="198" t="s">
        <v>1204</v>
      </c>
      <c r="E230" s="193" t="s">
        <v>1254</v>
      </c>
      <c r="F230" s="193" t="s">
        <v>1189</v>
      </c>
      <c r="G230" s="193" t="s">
        <v>1231</v>
      </c>
      <c r="H230" s="226" t="s">
        <v>1289</v>
      </c>
      <c r="I230" s="200"/>
    </row>
    <row r="231" spans="1:9" s="188" customFormat="1" ht="15">
      <c r="A231" s="200"/>
      <c r="B231" s="224" t="s">
        <v>1310</v>
      </c>
      <c r="C231" s="206"/>
      <c r="D231" s="220"/>
      <c r="E231" s="196"/>
      <c r="F231" s="206"/>
      <c r="G231" s="219"/>
      <c r="H231" s="197">
        <v>7.39</v>
      </c>
      <c r="I231" s="200"/>
    </row>
    <row r="232" spans="1:9" s="188" customFormat="1" ht="15.75" thickBot="1">
      <c r="A232" s="200"/>
      <c r="B232" s="348" t="s">
        <v>1290</v>
      </c>
      <c r="C232" s="349"/>
      <c r="D232" s="349"/>
      <c r="E232" s="349"/>
      <c r="F232" s="349"/>
      <c r="G232" s="350"/>
      <c r="H232" s="201">
        <f>H231</f>
        <v>7.39</v>
      </c>
      <c r="I232" s="200"/>
    </row>
    <row r="233" spans="1:9" s="188" customFormat="1" ht="15">
      <c r="A233" s="200"/>
      <c r="B233" s="185"/>
      <c r="C233" s="185"/>
      <c r="D233" s="185"/>
      <c r="E233" s="185"/>
      <c r="F233" s="185"/>
      <c r="G233" s="185"/>
      <c r="H233" s="186"/>
      <c r="I233" s="200"/>
    </row>
    <row r="234" spans="1:9" s="188" customFormat="1" ht="15">
      <c r="A234" s="209" t="s">
        <v>1306</v>
      </c>
      <c r="B234" s="182" t="s">
        <v>1296</v>
      </c>
      <c r="C234" s="185"/>
      <c r="D234" s="185"/>
      <c r="E234" s="185"/>
      <c r="F234" s="185"/>
      <c r="G234" s="185"/>
      <c r="H234" s="186"/>
      <c r="I234" s="200"/>
    </row>
    <row r="235" spans="1:9" s="188" customFormat="1" ht="15.75" thickBot="1">
      <c r="A235" s="200"/>
      <c r="B235" s="185"/>
      <c r="C235" s="185"/>
      <c r="D235" s="185"/>
      <c r="E235" s="185"/>
      <c r="F235" s="185"/>
      <c r="G235" s="185"/>
      <c r="H235" s="186"/>
      <c r="I235" s="200"/>
    </row>
    <row r="236" spans="1:9" s="188" customFormat="1" ht="15">
      <c r="A236" s="200"/>
      <c r="B236" s="195" t="s">
        <v>1188</v>
      </c>
      <c r="C236" s="198" t="s">
        <v>1215</v>
      </c>
      <c r="D236" s="198" t="s">
        <v>1204</v>
      </c>
      <c r="E236" s="193" t="s">
        <v>1295</v>
      </c>
      <c r="F236" s="193" t="s">
        <v>1191</v>
      </c>
      <c r="G236" s="193" t="s">
        <v>1231</v>
      </c>
      <c r="H236" s="226" t="s">
        <v>1283</v>
      </c>
      <c r="I236" s="200"/>
    </row>
    <row r="237" spans="1:9" s="188" customFormat="1" ht="15">
      <c r="A237" s="200"/>
      <c r="B237" s="224" t="s">
        <v>1311</v>
      </c>
      <c r="C237" s="206"/>
      <c r="D237" s="220"/>
      <c r="E237" s="196">
        <v>2</v>
      </c>
      <c r="F237" s="206">
        <v>6.16</v>
      </c>
      <c r="G237" s="219"/>
      <c r="H237" s="197">
        <f>E237*F237</f>
        <v>12.32</v>
      </c>
      <c r="I237" s="200"/>
    </row>
    <row r="238" spans="1:9" s="188" customFormat="1" ht="15.75" thickBot="1">
      <c r="A238" s="200"/>
      <c r="B238" s="348" t="s">
        <v>1284</v>
      </c>
      <c r="C238" s="349"/>
      <c r="D238" s="349"/>
      <c r="E238" s="349"/>
      <c r="F238" s="349"/>
      <c r="G238" s="350"/>
      <c r="H238" s="201">
        <f>H237</f>
        <v>12.32</v>
      </c>
      <c r="I238" s="200"/>
    </row>
    <row r="239" spans="1:9" s="188" customFormat="1" ht="15">
      <c r="A239" s="200"/>
      <c r="B239" s="185"/>
      <c r="C239" s="185"/>
      <c r="D239" s="185"/>
      <c r="E239" s="185"/>
      <c r="F239" s="185"/>
      <c r="G239" s="185"/>
      <c r="H239" s="186"/>
      <c r="I239" s="200"/>
    </row>
    <row r="240" spans="1:9" s="188" customFormat="1" ht="15">
      <c r="A240" s="209" t="s">
        <v>1307</v>
      </c>
      <c r="B240" s="182" t="s">
        <v>1280</v>
      </c>
      <c r="C240" s="185"/>
      <c r="D240" s="185"/>
      <c r="E240" s="185"/>
      <c r="F240" s="185"/>
      <c r="G240" s="185"/>
      <c r="H240" s="186"/>
      <c r="I240" s="200"/>
    </row>
    <row r="241" spans="1:9" s="188" customFormat="1" ht="15.75" thickBot="1">
      <c r="A241" s="200"/>
      <c r="B241" s="185"/>
      <c r="C241" s="185"/>
      <c r="D241" s="185"/>
      <c r="E241" s="185"/>
      <c r="F241" s="185"/>
      <c r="G241" s="185"/>
      <c r="H241" s="186"/>
      <c r="I241" s="200"/>
    </row>
    <row r="242" spans="1:9" s="188" customFormat="1" ht="15">
      <c r="A242" s="200"/>
      <c r="B242" s="195" t="s">
        <v>1188</v>
      </c>
      <c r="C242" s="198" t="s">
        <v>1215</v>
      </c>
      <c r="D242" s="198" t="s">
        <v>1204</v>
      </c>
      <c r="E242" s="193" t="s">
        <v>1295</v>
      </c>
      <c r="F242" s="193" t="s">
        <v>1191</v>
      </c>
      <c r="G242" s="193" t="s">
        <v>1231</v>
      </c>
      <c r="H242" s="226" t="s">
        <v>1283</v>
      </c>
      <c r="I242" s="200"/>
    </row>
    <row r="243" spans="1:9" s="188" customFormat="1" ht="15">
      <c r="A243" s="200"/>
      <c r="B243" s="224" t="s">
        <v>1311</v>
      </c>
      <c r="C243" s="206"/>
      <c r="D243" s="220"/>
      <c r="E243" s="196">
        <v>1.7</v>
      </c>
      <c r="F243" s="206">
        <v>6.16</v>
      </c>
      <c r="G243" s="219"/>
      <c r="H243" s="197">
        <f>E243*F243</f>
        <v>10.472</v>
      </c>
      <c r="I243" s="200"/>
    </row>
    <row r="244" spans="1:9" s="188" customFormat="1" ht="15.75" thickBot="1">
      <c r="A244" s="200"/>
      <c r="B244" s="348" t="s">
        <v>1284</v>
      </c>
      <c r="C244" s="349"/>
      <c r="D244" s="349"/>
      <c r="E244" s="349"/>
      <c r="F244" s="349"/>
      <c r="G244" s="350"/>
      <c r="H244" s="201">
        <f>H243</f>
        <v>10.472</v>
      </c>
      <c r="I244" s="200"/>
    </row>
    <row r="245" spans="1:9" s="188" customFormat="1" ht="15">
      <c r="A245" s="200"/>
      <c r="B245" s="185"/>
      <c r="C245" s="185"/>
      <c r="D245" s="185"/>
      <c r="E245" s="185"/>
      <c r="F245" s="185"/>
      <c r="G245" s="186"/>
      <c r="H245" s="200"/>
    </row>
    <row r="246" spans="1:9" s="188" customFormat="1" ht="15">
      <c r="A246" s="217" t="s">
        <v>1312</v>
      </c>
      <c r="B246" s="182" t="s">
        <v>1313</v>
      </c>
      <c r="C246" s="185"/>
      <c r="D246" s="185"/>
      <c r="E246" s="185"/>
      <c r="F246" s="185"/>
      <c r="G246" s="186"/>
      <c r="H246" s="200"/>
    </row>
    <row r="247" spans="1:9" s="188" customFormat="1" ht="15">
      <c r="A247" s="200"/>
      <c r="B247" s="185"/>
      <c r="C247" s="185"/>
      <c r="D247" s="185"/>
      <c r="E247" s="185"/>
      <c r="F247" s="185"/>
      <c r="G247" s="186"/>
      <c r="H247" s="200"/>
    </row>
    <row r="248" spans="1:9" s="188" customFormat="1" ht="15">
      <c r="A248" s="209" t="s">
        <v>1316</v>
      </c>
      <c r="B248" s="182" t="s">
        <v>1334</v>
      </c>
      <c r="C248" s="182"/>
      <c r="D248" s="182"/>
      <c r="E248" s="200"/>
      <c r="F248" s="200"/>
      <c r="G248" s="200"/>
      <c r="H248" s="200"/>
    </row>
    <row r="249" spans="1:9" s="188" customFormat="1" ht="15.75" thickBot="1">
      <c r="A249" s="187"/>
      <c r="B249" s="182"/>
      <c r="C249" s="182"/>
      <c r="D249" s="182"/>
      <c r="E249" s="200"/>
      <c r="F249" s="200"/>
      <c r="G249" s="200"/>
      <c r="H249" s="200"/>
    </row>
    <row r="250" spans="1:9" s="188" customFormat="1" ht="15">
      <c r="A250" s="200"/>
      <c r="B250" s="195" t="s">
        <v>1188</v>
      </c>
      <c r="C250" s="198" t="s">
        <v>1215</v>
      </c>
      <c r="D250" s="198" t="s">
        <v>1204</v>
      </c>
      <c r="E250" s="193" t="s">
        <v>1254</v>
      </c>
      <c r="F250" s="193" t="s">
        <v>1189</v>
      </c>
      <c r="G250" s="193" t="s">
        <v>1231</v>
      </c>
      <c r="H250" s="226" t="s">
        <v>1317</v>
      </c>
      <c r="I250" s="200"/>
    </row>
    <row r="251" spans="1:9" s="188" customFormat="1" ht="15">
      <c r="A251" s="200"/>
      <c r="B251" s="224" t="s">
        <v>1323</v>
      </c>
      <c r="C251" s="206"/>
      <c r="D251" s="196">
        <v>1</v>
      </c>
      <c r="E251" s="220">
        <v>0.61699999999999999</v>
      </c>
      <c r="F251" s="206"/>
      <c r="G251" s="219"/>
      <c r="H251" s="197">
        <f>D251*E251</f>
        <v>0.61699999999999999</v>
      </c>
      <c r="I251" s="200"/>
    </row>
    <row r="252" spans="1:9" s="188" customFormat="1" ht="15.75" thickBot="1">
      <c r="A252" s="200"/>
      <c r="B252" s="348" t="s">
        <v>1223</v>
      </c>
      <c r="C252" s="349"/>
      <c r="D252" s="349"/>
      <c r="E252" s="349"/>
      <c r="F252" s="349"/>
      <c r="G252" s="350"/>
      <c r="H252" s="201">
        <f>H251</f>
        <v>0.61699999999999999</v>
      </c>
      <c r="I252" s="200"/>
    </row>
    <row r="253" spans="1:9" s="188" customFormat="1" ht="15">
      <c r="A253" s="200"/>
      <c r="B253" s="185"/>
      <c r="C253" s="185"/>
      <c r="D253" s="185"/>
      <c r="E253" s="185"/>
      <c r="F253" s="185"/>
      <c r="G253" s="186"/>
      <c r="H253" s="200"/>
    </row>
    <row r="254" spans="1:9" s="188" customFormat="1" ht="15">
      <c r="A254" s="209" t="s">
        <v>1318</v>
      </c>
      <c r="B254" s="182" t="s">
        <v>1294</v>
      </c>
      <c r="C254" s="182"/>
      <c r="D254" s="182"/>
      <c r="E254" s="200"/>
      <c r="F254" s="200"/>
      <c r="G254" s="200"/>
      <c r="H254" s="200"/>
    </row>
    <row r="255" spans="1:9" s="188" customFormat="1" ht="15.75" thickBot="1">
      <c r="A255" s="187"/>
      <c r="B255" s="182"/>
      <c r="C255" s="182"/>
      <c r="D255" s="182"/>
      <c r="E255" s="200"/>
      <c r="F255" s="200"/>
      <c r="G255" s="200"/>
      <c r="H255" s="200"/>
    </row>
    <row r="256" spans="1:9" s="188" customFormat="1" ht="15">
      <c r="A256" s="200"/>
      <c r="B256" s="195" t="s">
        <v>1188</v>
      </c>
      <c r="C256" s="198" t="s">
        <v>1215</v>
      </c>
      <c r="D256" s="198" t="s">
        <v>1204</v>
      </c>
      <c r="E256" s="193" t="s">
        <v>1254</v>
      </c>
      <c r="F256" s="193" t="s">
        <v>1189</v>
      </c>
      <c r="G256" s="193" t="s">
        <v>1231</v>
      </c>
      <c r="H256" s="226" t="s">
        <v>1275</v>
      </c>
      <c r="I256" s="200"/>
    </row>
    <row r="257" spans="1:9" s="188" customFormat="1" ht="15">
      <c r="A257" s="200"/>
      <c r="B257" s="224" t="s">
        <v>1322</v>
      </c>
      <c r="C257" s="206"/>
      <c r="D257" s="220"/>
      <c r="E257" s="196"/>
      <c r="F257" s="206"/>
      <c r="G257" s="219"/>
      <c r="H257" s="197">
        <v>0.1</v>
      </c>
      <c r="I257" s="200"/>
    </row>
    <row r="258" spans="1:9" s="188" customFormat="1" ht="15.75" thickBot="1">
      <c r="A258" s="200"/>
      <c r="B258" s="348" t="s">
        <v>1276</v>
      </c>
      <c r="C258" s="349"/>
      <c r="D258" s="349"/>
      <c r="E258" s="349"/>
      <c r="F258" s="349"/>
      <c r="G258" s="350"/>
      <c r="H258" s="201">
        <f>H257</f>
        <v>0.1</v>
      </c>
      <c r="I258" s="200"/>
    </row>
    <row r="259" spans="1:9" s="188" customFormat="1" ht="15">
      <c r="A259" s="200"/>
      <c r="B259" s="185"/>
      <c r="C259" s="185"/>
      <c r="D259" s="185"/>
      <c r="E259" s="185"/>
      <c r="F259" s="185"/>
      <c r="G259" s="185"/>
      <c r="H259" s="186"/>
      <c r="I259" s="200"/>
    </row>
    <row r="260" spans="1:9" s="188" customFormat="1" ht="15">
      <c r="A260" s="209" t="s">
        <v>1319</v>
      </c>
      <c r="B260" s="182" t="s">
        <v>1287</v>
      </c>
      <c r="C260" s="185"/>
      <c r="D260" s="185"/>
      <c r="E260" s="185"/>
      <c r="F260" s="185"/>
      <c r="G260" s="185"/>
      <c r="H260" s="186"/>
      <c r="I260" s="200"/>
    </row>
    <row r="261" spans="1:9" s="188" customFormat="1" ht="15.75" thickBot="1">
      <c r="A261" s="209"/>
      <c r="B261" s="182"/>
      <c r="C261" s="185"/>
      <c r="D261" s="185"/>
      <c r="E261" s="185"/>
      <c r="F261" s="185"/>
      <c r="G261" s="185"/>
      <c r="H261" s="186"/>
      <c r="I261" s="200"/>
    </row>
    <row r="262" spans="1:9" s="188" customFormat="1" ht="15">
      <c r="A262" s="200"/>
      <c r="B262" s="195" t="s">
        <v>1188</v>
      </c>
      <c r="C262" s="198" t="s">
        <v>1215</v>
      </c>
      <c r="D262" s="198" t="s">
        <v>1204</v>
      </c>
      <c r="E262" s="193" t="s">
        <v>1254</v>
      </c>
      <c r="F262" s="193" t="s">
        <v>1189</v>
      </c>
      <c r="G262" s="193" t="s">
        <v>1231</v>
      </c>
      <c r="H262" s="226" t="s">
        <v>1289</v>
      </c>
      <c r="I262" s="200"/>
    </row>
    <row r="263" spans="1:9" s="188" customFormat="1" ht="15">
      <c r="A263" s="200"/>
      <c r="B263" s="224" t="s">
        <v>1322</v>
      </c>
      <c r="C263" s="206"/>
      <c r="D263" s="220"/>
      <c r="E263" s="196"/>
      <c r="F263" s="206"/>
      <c r="G263" s="219"/>
      <c r="H263" s="197">
        <v>0.06</v>
      </c>
      <c r="I263" s="200"/>
    </row>
    <row r="264" spans="1:9" s="188" customFormat="1" ht="15.75" thickBot="1">
      <c r="A264" s="200"/>
      <c r="B264" s="348" t="s">
        <v>1290</v>
      </c>
      <c r="C264" s="349"/>
      <c r="D264" s="349"/>
      <c r="E264" s="349"/>
      <c r="F264" s="349"/>
      <c r="G264" s="350"/>
      <c r="H264" s="201">
        <f>H263</f>
        <v>0.06</v>
      </c>
      <c r="I264" s="200"/>
    </row>
    <row r="265" spans="1:9" s="188" customFormat="1" ht="15">
      <c r="A265" s="200"/>
      <c r="B265" s="185"/>
      <c r="C265" s="185"/>
      <c r="D265" s="185"/>
      <c r="E265" s="185"/>
      <c r="F265" s="185"/>
      <c r="G265" s="185"/>
      <c r="H265" s="186"/>
      <c r="I265" s="200"/>
    </row>
    <row r="266" spans="1:9" s="188" customFormat="1" ht="15">
      <c r="A266" s="209" t="s">
        <v>1320</v>
      </c>
      <c r="B266" s="182" t="s">
        <v>1296</v>
      </c>
      <c r="C266" s="185"/>
      <c r="D266" s="185"/>
      <c r="E266" s="185"/>
      <c r="F266" s="185"/>
      <c r="G266" s="185"/>
      <c r="H266" s="186"/>
      <c r="I266" s="200"/>
    </row>
    <row r="267" spans="1:9" s="188" customFormat="1" ht="15.75" thickBot="1">
      <c r="A267" s="200"/>
      <c r="B267" s="185"/>
      <c r="C267" s="185"/>
      <c r="D267" s="185"/>
      <c r="E267" s="185"/>
      <c r="F267" s="185"/>
      <c r="G267" s="185"/>
      <c r="H267" s="186"/>
      <c r="I267" s="200"/>
    </row>
    <row r="268" spans="1:9" s="188" customFormat="1" ht="15">
      <c r="A268" s="200"/>
      <c r="B268" s="195" t="s">
        <v>1188</v>
      </c>
      <c r="C268" s="198" t="s">
        <v>1215</v>
      </c>
      <c r="D268" s="198" t="s">
        <v>1204</v>
      </c>
      <c r="E268" s="193" t="s">
        <v>1282</v>
      </c>
      <c r="F268" s="193" t="s">
        <v>1191</v>
      </c>
      <c r="G268" s="193" t="s">
        <v>1231</v>
      </c>
      <c r="H268" s="226" t="s">
        <v>1283</v>
      </c>
      <c r="I268" s="200"/>
    </row>
    <row r="269" spans="1:9" s="188" customFormat="1" ht="15">
      <c r="A269" s="200"/>
      <c r="B269" s="224" t="s">
        <v>1323</v>
      </c>
      <c r="C269" s="206"/>
      <c r="D269" s="196">
        <v>1</v>
      </c>
      <c r="E269" s="196">
        <v>0.1</v>
      </c>
      <c r="F269" s="206"/>
      <c r="G269" s="219"/>
      <c r="H269" s="197">
        <f>D269*E269</f>
        <v>0.1</v>
      </c>
      <c r="I269" s="200"/>
    </row>
    <row r="270" spans="1:9" s="188" customFormat="1" ht="15.75" thickBot="1">
      <c r="A270" s="200"/>
      <c r="B270" s="348" t="s">
        <v>1284</v>
      </c>
      <c r="C270" s="349"/>
      <c r="D270" s="349"/>
      <c r="E270" s="349"/>
      <c r="F270" s="349"/>
      <c r="G270" s="350"/>
      <c r="H270" s="201">
        <f>H269</f>
        <v>0.1</v>
      </c>
      <c r="I270" s="200"/>
    </row>
    <row r="271" spans="1:9" s="188" customFormat="1" ht="15">
      <c r="A271" s="200"/>
      <c r="B271" s="185"/>
      <c r="C271" s="185"/>
      <c r="D271" s="185"/>
      <c r="E271" s="185"/>
      <c r="F271" s="185"/>
      <c r="G271" s="185"/>
      <c r="H271" s="186"/>
      <c r="I271" s="200"/>
    </row>
    <row r="272" spans="1:9" s="188" customFormat="1" ht="15">
      <c r="A272" s="209" t="s">
        <v>1321</v>
      </c>
      <c r="B272" s="182" t="s">
        <v>1280</v>
      </c>
      <c r="C272" s="185"/>
      <c r="D272" s="185"/>
      <c r="E272" s="185"/>
      <c r="F272" s="185"/>
      <c r="G272" s="185"/>
      <c r="H272" s="186"/>
      <c r="I272" s="200"/>
    </row>
    <row r="273" spans="1:9" s="188" customFormat="1" ht="15.75" thickBot="1">
      <c r="A273" s="200"/>
      <c r="B273" s="185"/>
      <c r="C273" s="185"/>
      <c r="D273" s="185"/>
      <c r="E273" s="185"/>
      <c r="F273" s="185"/>
      <c r="G273" s="185"/>
      <c r="H273" s="186"/>
      <c r="I273" s="200"/>
    </row>
    <row r="274" spans="1:9" s="188" customFormat="1" ht="15">
      <c r="A274" s="200"/>
      <c r="B274" s="195" t="s">
        <v>1188</v>
      </c>
      <c r="C274" s="198" t="s">
        <v>1215</v>
      </c>
      <c r="D274" s="198" t="s">
        <v>1204</v>
      </c>
      <c r="E274" s="193" t="s">
        <v>1282</v>
      </c>
      <c r="F274" s="193" t="s">
        <v>1191</v>
      </c>
      <c r="G274" s="193" t="s">
        <v>1231</v>
      </c>
      <c r="H274" s="226" t="s">
        <v>1283</v>
      </c>
      <c r="I274" s="200"/>
    </row>
    <row r="275" spans="1:9" s="188" customFormat="1" ht="15">
      <c r="A275" s="200"/>
      <c r="B275" s="224" t="s">
        <v>1323</v>
      </c>
      <c r="C275" s="206"/>
      <c r="D275" s="196">
        <v>1</v>
      </c>
      <c r="E275" s="196">
        <v>0.1</v>
      </c>
      <c r="F275" s="206"/>
      <c r="G275" s="219"/>
      <c r="H275" s="197">
        <f>D275*E275</f>
        <v>0.1</v>
      </c>
      <c r="I275" s="200"/>
    </row>
    <row r="276" spans="1:9" s="188" customFormat="1" ht="15.75" thickBot="1">
      <c r="A276" s="200"/>
      <c r="B276" s="348" t="s">
        <v>1284</v>
      </c>
      <c r="C276" s="349"/>
      <c r="D276" s="349"/>
      <c r="E276" s="349"/>
      <c r="F276" s="349"/>
      <c r="G276" s="350"/>
      <c r="H276" s="201">
        <f>H275</f>
        <v>0.1</v>
      </c>
      <c r="I276" s="200"/>
    </row>
    <row r="277" spans="1:9" s="188" customFormat="1" ht="15">
      <c r="A277" s="200"/>
      <c r="B277" s="185"/>
      <c r="C277" s="185"/>
      <c r="D277" s="185"/>
      <c r="E277" s="185"/>
      <c r="F277" s="185"/>
      <c r="G277" s="186"/>
      <c r="H277" s="200"/>
    </row>
    <row r="278" spans="1:9" s="188" customFormat="1" ht="15">
      <c r="A278" s="229">
        <v>4</v>
      </c>
      <c r="B278" s="230" t="s">
        <v>1209</v>
      </c>
      <c r="C278" s="185"/>
      <c r="D278" s="185"/>
      <c r="E278" s="185"/>
      <c r="F278" s="185"/>
      <c r="G278" s="186"/>
      <c r="H278" s="200"/>
    </row>
    <row r="279" spans="1:9" s="234" customFormat="1" ht="15">
      <c r="A279" s="231"/>
      <c r="B279" s="232"/>
      <c r="C279" s="233"/>
      <c r="D279" s="233"/>
      <c r="E279" s="233"/>
      <c r="F279" s="233"/>
      <c r="G279" s="186"/>
      <c r="H279" s="211"/>
    </row>
    <row r="280" spans="1:9" s="188" customFormat="1" ht="15">
      <c r="A280" s="217" t="s">
        <v>4</v>
      </c>
      <c r="B280" s="182" t="s">
        <v>1325</v>
      </c>
      <c r="C280" s="185"/>
      <c r="D280" s="185"/>
      <c r="E280" s="185"/>
      <c r="F280" s="185"/>
      <c r="G280" s="186"/>
      <c r="H280" s="200"/>
    </row>
    <row r="281" spans="1:9" s="188" customFormat="1" ht="15.75" thickBot="1">
      <c r="A281" s="200"/>
      <c r="B281" s="185"/>
      <c r="C281" s="185"/>
      <c r="D281" s="185"/>
      <c r="E281" s="185"/>
      <c r="F281" s="185"/>
      <c r="G281" s="186"/>
      <c r="H281" s="200"/>
    </row>
    <row r="282" spans="1:9" s="188" customFormat="1" ht="15">
      <c r="A282" s="200"/>
      <c r="B282" s="195" t="s">
        <v>1188</v>
      </c>
      <c r="C282" s="198" t="s">
        <v>1215</v>
      </c>
      <c r="D282" s="198" t="s">
        <v>1204</v>
      </c>
      <c r="E282" s="193" t="s">
        <v>1190</v>
      </c>
      <c r="F282" s="193" t="s">
        <v>1189</v>
      </c>
      <c r="G282" s="194" t="s">
        <v>1324</v>
      </c>
      <c r="H282" s="200"/>
    </row>
    <row r="283" spans="1:9" s="188" customFormat="1" ht="15">
      <c r="A283" s="200"/>
      <c r="B283" s="224" t="s">
        <v>1209</v>
      </c>
      <c r="C283" s="206"/>
      <c r="D283" s="196">
        <v>28</v>
      </c>
      <c r="E283" s="196">
        <v>8.6999999999999993</v>
      </c>
      <c r="F283" s="206"/>
      <c r="G283" s="197">
        <f>D283*E283</f>
        <v>243.59999999999997</v>
      </c>
      <c r="H283" s="200"/>
    </row>
    <row r="284" spans="1:9" s="188" customFormat="1" ht="15.75" thickBot="1">
      <c r="A284" s="200"/>
      <c r="B284" s="348" t="s">
        <v>1214</v>
      </c>
      <c r="C284" s="349"/>
      <c r="D284" s="349"/>
      <c r="E284" s="349"/>
      <c r="F284" s="350"/>
      <c r="G284" s="201">
        <f>G283</f>
        <v>243.59999999999997</v>
      </c>
      <c r="H284" s="200"/>
    </row>
    <row r="285" spans="1:9" s="188" customFormat="1" ht="15">
      <c r="A285" s="200"/>
      <c r="B285" s="185"/>
      <c r="C285" s="185"/>
      <c r="D285" s="185"/>
      <c r="E285" s="185"/>
      <c r="F285" s="185"/>
      <c r="G285" s="186"/>
      <c r="H285" s="200"/>
    </row>
    <row r="286" spans="1:9" s="188" customFormat="1" ht="15">
      <c r="A286" s="217" t="s">
        <v>1356</v>
      </c>
      <c r="B286" s="182" t="s">
        <v>1357</v>
      </c>
      <c r="C286" s="185"/>
      <c r="D286" s="185"/>
      <c r="E286" s="185"/>
      <c r="F286" s="185"/>
      <c r="G286" s="186"/>
      <c r="H286" s="200"/>
    </row>
    <row r="287" spans="1:9" s="188" customFormat="1" ht="15.75" thickBot="1">
      <c r="A287" s="200"/>
      <c r="B287" s="185"/>
      <c r="C287" s="185"/>
      <c r="D287" s="185"/>
      <c r="E287" s="185"/>
      <c r="F287" s="185"/>
      <c r="G287" s="186"/>
      <c r="H287" s="200"/>
    </row>
    <row r="288" spans="1:9" s="188" customFormat="1" ht="15">
      <c r="A288" s="200"/>
      <c r="B288" s="195" t="s">
        <v>1188</v>
      </c>
      <c r="C288" s="198" t="s">
        <v>1215</v>
      </c>
      <c r="D288" s="198" t="s">
        <v>1204</v>
      </c>
      <c r="E288" s="193" t="s">
        <v>1190</v>
      </c>
      <c r="F288" s="193" t="s">
        <v>1189</v>
      </c>
      <c r="G288" s="194" t="s">
        <v>1327</v>
      </c>
      <c r="H288" s="200"/>
    </row>
    <row r="289" spans="1:9" s="188" customFormat="1" ht="15">
      <c r="A289" s="200"/>
      <c r="B289" s="227" t="s">
        <v>1209</v>
      </c>
      <c r="C289" s="206"/>
      <c r="D289" s="196">
        <v>28</v>
      </c>
      <c r="E289" s="196"/>
      <c r="F289" s="206"/>
      <c r="G289" s="197">
        <f>D289</f>
        <v>28</v>
      </c>
      <c r="H289" s="200"/>
    </row>
    <row r="290" spans="1:9" s="188" customFormat="1" ht="15.75" thickBot="1">
      <c r="A290" s="200"/>
      <c r="B290" s="348" t="s">
        <v>1218</v>
      </c>
      <c r="C290" s="349"/>
      <c r="D290" s="349"/>
      <c r="E290" s="349"/>
      <c r="F290" s="350"/>
      <c r="G290" s="201">
        <f>G289</f>
        <v>28</v>
      </c>
      <c r="H290" s="200"/>
    </row>
    <row r="291" spans="1:9" s="188" customFormat="1" ht="15">
      <c r="A291" s="200"/>
      <c r="B291" s="185"/>
      <c r="C291" s="185"/>
      <c r="D291" s="185"/>
      <c r="E291" s="185"/>
      <c r="F291" s="185"/>
      <c r="G291" s="186"/>
      <c r="H291" s="200"/>
    </row>
    <row r="292" spans="1:9" s="188" customFormat="1" ht="15">
      <c r="A292" s="229">
        <v>5</v>
      </c>
      <c r="B292" s="230" t="s">
        <v>1328</v>
      </c>
      <c r="C292" s="185"/>
      <c r="D292" s="185"/>
      <c r="E292" s="185"/>
      <c r="F292" s="185"/>
      <c r="G292" s="186"/>
      <c r="H292" s="200"/>
    </row>
    <row r="293" spans="1:9" s="188" customFormat="1" ht="15">
      <c r="A293" s="200"/>
      <c r="B293" s="185"/>
      <c r="C293" s="185"/>
      <c r="D293" s="185"/>
      <c r="E293" s="185"/>
      <c r="F293" s="185"/>
      <c r="G293" s="186"/>
      <c r="H293" s="200"/>
    </row>
    <row r="294" spans="1:9" s="188" customFormat="1" ht="15">
      <c r="A294" s="217" t="s">
        <v>5</v>
      </c>
      <c r="B294" s="182" t="s">
        <v>1326</v>
      </c>
      <c r="C294" s="185"/>
      <c r="D294" s="185"/>
      <c r="E294" s="185"/>
      <c r="F294" s="185"/>
      <c r="G294" s="186"/>
      <c r="H294" s="200"/>
    </row>
    <row r="295" spans="1:9" s="188" customFormat="1" ht="15.75" thickBot="1">
      <c r="A295" s="200"/>
      <c r="B295" s="185"/>
      <c r="C295" s="185"/>
      <c r="D295" s="185"/>
      <c r="E295" s="185"/>
      <c r="F295" s="185"/>
      <c r="G295" s="186"/>
      <c r="H295" s="200"/>
    </row>
    <row r="296" spans="1:9" s="188" customFormat="1" ht="15">
      <c r="A296" s="200"/>
      <c r="B296" s="195" t="s">
        <v>1188</v>
      </c>
      <c r="C296" s="198" t="s">
        <v>1215</v>
      </c>
      <c r="D296" s="198" t="s">
        <v>1204</v>
      </c>
      <c r="E296" s="193" t="s">
        <v>1190</v>
      </c>
      <c r="F296" s="193" t="s">
        <v>1189</v>
      </c>
      <c r="G296" s="194" t="s">
        <v>1327</v>
      </c>
      <c r="H296" s="200"/>
    </row>
    <row r="297" spans="1:9" s="188" customFormat="1" ht="15">
      <c r="A297" s="200"/>
      <c r="B297" s="224" t="s">
        <v>1209</v>
      </c>
      <c r="C297" s="206">
        <v>2</v>
      </c>
      <c r="D297" s="196">
        <v>28</v>
      </c>
      <c r="E297" s="196"/>
      <c r="F297" s="206"/>
      <c r="G297" s="197">
        <f>C297*D297</f>
        <v>56</v>
      </c>
      <c r="H297" s="200"/>
    </row>
    <row r="298" spans="1:9" s="188" customFormat="1" ht="15.75" thickBot="1">
      <c r="A298" s="200"/>
      <c r="B298" s="348" t="s">
        <v>1218</v>
      </c>
      <c r="C298" s="349"/>
      <c r="D298" s="349"/>
      <c r="E298" s="349"/>
      <c r="F298" s="350"/>
      <c r="G298" s="201">
        <f>G297</f>
        <v>56</v>
      </c>
      <c r="H298" s="200"/>
    </row>
    <row r="299" spans="1:9" s="188" customFormat="1" ht="15">
      <c r="A299" s="200"/>
      <c r="B299" s="185"/>
      <c r="C299" s="185"/>
      <c r="D299" s="185"/>
      <c r="E299" s="185"/>
      <c r="F299" s="185"/>
      <c r="G299" s="186"/>
      <c r="H299" s="200"/>
    </row>
    <row r="300" spans="1:9" s="188" customFormat="1" ht="15">
      <c r="A300" s="217" t="s">
        <v>1187</v>
      </c>
      <c r="B300" s="182" t="s">
        <v>1329</v>
      </c>
      <c r="C300" s="182"/>
      <c r="D300" s="182"/>
      <c r="E300" s="182"/>
      <c r="F300" s="182"/>
      <c r="G300" s="182"/>
      <c r="H300" s="182"/>
      <c r="I300" s="182"/>
    </row>
    <row r="301" spans="1:9" s="188" customFormat="1" ht="15.75" thickBot="1">
      <c r="A301" s="209"/>
      <c r="B301" s="182"/>
      <c r="C301" s="185"/>
      <c r="D301" s="185"/>
      <c r="E301" s="185"/>
      <c r="F301" s="185"/>
      <c r="G301" s="186"/>
      <c r="H301" s="200"/>
    </row>
    <row r="302" spans="1:9" s="188" customFormat="1" ht="15">
      <c r="A302" s="200"/>
      <c r="B302" s="195" t="s">
        <v>1188</v>
      </c>
      <c r="C302" s="198" t="s">
        <v>1215</v>
      </c>
      <c r="D302" s="198" t="s">
        <v>1204</v>
      </c>
      <c r="E302" s="193" t="s">
        <v>1190</v>
      </c>
      <c r="F302" s="193" t="s">
        <v>1189</v>
      </c>
      <c r="G302" s="194" t="s">
        <v>1327</v>
      </c>
      <c r="H302" s="200"/>
    </row>
    <row r="303" spans="1:9" s="188" customFormat="1" ht="15">
      <c r="A303" s="200"/>
      <c r="B303" s="224" t="s">
        <v>1209</v>
      </c>
      <c r="C303" s="206">
        <v>4</v>
      </c>
      <c r="D303" s="196"/>
      <c r="E303" s="196"/>
      <c r="F303" s="206">
        <v>4.25</v>
      </c>
      <c r="G303" s="197">
        <f>C303*F303</f>
        <v>17</v>
      </c>
      <c r="H303" s="200"/>
    </row>
    <row r="304" spans="1:9" s="188" customFormat="1" ht="15.75" thickBot="1">
      <c r="A304" s="200"/>
      <c r="B304" s="348" t="s">
        <v>1218</v>
      </c>
      <c r="C304" s="349"/>
      <c r="D304" s="349"/>
      <c r="E304" s="349"/>
      <c r="F304" s="350"/>
      <c r="G304" s="201">
        <f>G303</f>
        <v>17</v>
      </c>
      <c r="H304" s="200"/>
    </row>
    <row r="305" spans="1:24" s="188" customFormat="1" ht="15">
      <c r="A305" s="200"/>
      <c r="B305" s="185"/>
      <c r="C305" s="185"/>
      <c r="D305" s="185"/>
      <c r="E305" s="185"/>
      <c r="F305" s="185"/>
      <c r="G305" s="186"/>
      <c r="H305" s="200"/>
    </row>
    <row r="306" spans="1:24" s="188" customFormat="1" ht="15">
      <c r="A306" s="217" t="s">
        <v>1330</v>
      </c>
      <c r="B306" s="182" t="s">
        <v>1331</v>
      </c>
      <c r="C306" s="182"/>
      <c r="D306" s="182"/>
      <c r="E306" s="182"/>
      <c r="F306" s="182"/>
      <c r="G306" s="182"/>
      <c r="H306" s="182"/>
      <c r="I306" s="182"/>
    </row>
    <row r="307" spans="1:24" s="188" customFormat="1" ht="15.75" thickBot="1">
      <c r="A307" s="209"/>
      <c r="B307" s="182"/>
      <c r="C307" s="185"/>
      <c r="D307" s="185"/>
      <c r="E307" s="185"/>
      <c r="F307" s="185"/>
      <c r="G307" s="186"/>
      <c r="H307" s="200"/>
    </row>
    <row r="308" spans="1:24" s="188" customFormat="1" ht="15">
      <c r="A308" s="200"/>
      <c r="B308" s="195" t="s">
        <v>1188</v>
      </c>
      <c r="C308" s="198" t="s">
        <v>1215</v>
      </c>
      <c r="D308" s="198" t="s">
        <v>1204</v>
      </c>
      <c r="E308" s="193" t="s">
        <v>1190</v>
      </c>
      <c r="F308" s="193" t="s">
        <v>1189</v>
      </c>
      <c r="G308" s="194" t="s">
        <v>1263</v>
      </c>
      <c r="H308" s="200"/>
    </row>
    <row r="309" spans="1:24" s="188" customFormat="1" ht="15">
      <c r="A309" s="200"/>
      <c r="B309" s="224" t="s">
        <v>1209</v>
      </c>
      <c r="C309" s="206">
        <v>4</v>
      </c>
      <c r="D309" s="196"/>
      <c r="E309" s="196"/>
      <c r="F309" s="206"/>
      <c r="G309" s="197">
        <f>C309</f>
        <v>4</v>
      </c>
      <c r="H309" s="200"/>
    </row>
    <row r="310" spans="1:24" s="188" customFormat="1" ht="15.75" thickBot="1">
      <c r="A310" s="200"/>
      <c r="B310" s="348" t="s">
        <v>1264</v>
      </c>
      <c r="C310" s="349"/>
      <c r="D310" s="349"/>
      <c r="E310" s="349"/>
      <c r="F310" s="350"/>
      <c r="G310" s="201">
        <f>G309</f>
        <v>4</v>
      </c>
      <c r="H310" s="200"/>
    </row>
    <row r="311" spans="1:24" s="188" customFormat="1" ht="15">
      <c r="A311" s="200"/>
      <c r="B311" s="185"/>
      <c r="C311" s="185"/>
      <c r="D311" s="185"/>
      <c r="E311" s="185"/>
      <c r="F311" s="185"/>
      <c r="G311" s="186"/>
      <c r="H311" s="200"/>
    </row>
    <row r="312" spans="1:24" s="188" customFormat="1" ht="15">
      <c r="A312" s="217" t="s">
        <v>1332</v>
      </c>
      <c r="B312" s="359" t="s">
        <v>1333</v>
      </c>
      <c r="C312" s="359"/>
      <c r="D312" s="359"/>
      <c r="E312" s="359"/>
      <c r="F312" s="359"/>
      <c r="G312" s="359"/>
      <c r="H312" s="359"/>
      <c r="I312" s="359"/>
    </row>
    <row r="313" spans="1:24" s="188" customFormat="1" ht="15.75" thickBot="1">
      <c r="A313" s="200"/>
      <c r="B313" s="185"/>
      <c r="C313" s="185"/>
      <c r="D313" s="185"/>
      <c r="E313" s="185"/>
      <c r="F313" s="185"/>
      <c r="G313" s="186"/>
      <c r="H313" s="200"/>
    </row>
    <row r="314" spans="1:24" s="188" customFormat="1" ht="15">
      <c r="A314" s="200"/>
      <c r="B314" s="195" t="s">
        <v>1188</v>
      </c>
      <c r="C314" s="198" t="s">
        <v>1215</v>
      </c>
      <c r="D314" s="198" t="s">
        <v>1204</v>
      </c>
      <c r="E314" s="193" t="s">
        <v>1190</v>
      </c>
      <c r="F314" s="193" t="s">
        <v>1189</v>
      </c>
      <c r="G314" s="194" t="s">
        <v>1263</v>
      </c>
      <c r="H314" s="200"/>
    </row>
    <row r="315" spans="1:24" s="188" customFormat="1" ht="15">
      <c r="A315" s="200"/>
      <c r="B315" s="224" t="s">
        <v>1209</v>
      </c>
      <c r="C315" s="206">
        <v>4</v>
      </c>
      <c r="D315" s="196"/>
      <c r="E315" s="196"/>
      <c r="F315" s="206"/>
      <c r="G315" s="197">
        <f>C315</f>
        <v>4</v>
      </c>
      <c r="H315" s="200"/>
    </row>
    <row r="316" spans="1:24" s="188" customFormat="1" ht="15.75" thickBot="1">
      <c r="A316" s="200"/>
      <c r="B316" s="348" t="s">
        <v>1264</v>
      </c>
      <c r="C316" s="349"/>
      <c r="D316" s="349"/>
      <c r="E316" s="349"/>
      <c r="F316" s="350"/>
      <c r="G316" s="201">
        <f>G315</f>
        <v>4</v>
      </c>
      <c r="H316" s="200"/>
    </row>
    <row r="317" spans="1:24" s="188" customFormat="1" ht="15">
      <c r="A317" s="200"/>
      <c r="B317" s="185"/>
      <c r="C317" s="185"/>
      <c r="D317" s="185"/>
      <c r="E317" s="185"/>
      <c r="F317" s="185"/>
      <c r="G317" s="186"/>
      <c r="H317" s="200"/>
    </row>
    <row r="318" spans="1:24" s="188" customFormat="1" ht="15">
      <c r="A318" s="229">
        <v>6</v>
      </c>
      <c r="B318" s="230" t="s">
        <v>1234</v>
      </c>
      <c r="C318" s="185"/>
      <c r="D318" s="185"/>
      <c r="E318" s="185"/>
      <c r="F318" s="185"/>
      <c r="G318" s="186"/>
      <c r="H318" s="200"/>
    </row>
    <row r="319" spans="1:24" s="188" customFormat="1" ht="15.75" thickBot="1">
      <c r="A319" s="200"/>
      <c r="B319" s="185"/>
      <c r="C319" s="185"/>
      <c r="D319" s="185"/>
      <c r="E319" s="185"/>
      <c r="F319" s="185"/>
      <c r="G319" s="186"/>
      <c r="H319" s="200"/>
    </row>
    <row r="320" spans="1:24" s="362" customFormat="1" ht="36" customHeight="1">
      <c r="A320" s="360"/>
      <c r="B320" s="376" t="str">
        <f>L350</f>
        <v>6.1</v>
      </c>
      <c r="C320" s="377" t="s">
        <v>1358</v>
      </c>
      <c r="D320" s="409" t="s">
        <v>1359</v>
      </c>
      <c r="E320" s="410"/>
      <c r="F320" s="410"/>
      <c r="G320" s="410"/>
      <c r="H320" s="410"/>
      <c r="I320" s="411"/>
      <c r="J320" s="361"/>
      <c r="K320" s="361"/>
      <c r="M320" s="361"/>
      <c r="N320" s="361"/>
      <c r="O320" s="361"/>
      <c r="P320" s="361"/>
      <c r="Q320" s="361"/>
      <c r="R320" s="361"/>
      <c r="S320" s="361"/>
      <c r="T320" s="361"/>
      <c r="U320" s="361"/>
      <c r="V320" s="361"/>
      <c r="W320" s="361"/>
      <c r="X320" s="361"/>
    </row>
    <row r="321" spans="1:24" s="362" customFormat="1" ht="15">
      <c r="A321" s="360"/>
      <c r="B321" s="378"/>
      <c r="C321" s="364" t="s">
        <v>1188</v>
      </c>
      <c r="D321" s="365"/>
      <c r="E321" s="366" t="s">
        <v>1193</v>
      </c>
      <c r="F321" s="366" t="s">
        <v>1189</v>
      </c>
      <c r="G321" s="366" t="s">
        <v>1360</v>
      </c>
      <c r="H321" s="366" t="s">
        <v>1193</v>
      </c>
      <c r="I321" s="379" t="s">
        <v>1361</v>
      </c>
      <c r="J321" s="360"/>
      <c r="K321" s="360"/>
      <c r="M321" s="360"/>
      <c r="N321" s="360"/>
      <c r="O321" s="360"/>
      <c r="P321" s="360"/>
    </row>
    <row r="322" spans="1:24" s="362" customFormat="1" ht="15">
      <c r="A322" s="360"/>
      <c r="B322" s="400" t="s">
        <v>1362</v>
      </c>
      <c r="C322" s="401"/>
      <c r="D322" s="402"/>
      <c r="E322" s="367"/>
      <c r="F322" s="368"/>
      <c r="G322" s="363">
        <v>1.3</v>
      </c>
      <c r="H322" s="367"/>
      <c r="I322" s="380">
        <f>SUM(E322:H322)</f>
        <v>1.3</v>
      </c>
      <c r="J322" s="360"/>
      <c r="K322" s="360"/>
      <c r="M322" s="360"/>
      <c r="N322" s="360"/>
      <c r="O322" s="360"/>
      <c r="P322" s="360"/>
    </row>
    <row r="323" spans="1:24" s="362" customFormat="1" ht="15.75" thickBot="1">
      <c r="B323" s="381"/>
      <c r="C323" s="382"/>
      <c r="D323" s="383">
        <f>P321</f>
        <v>0</v>
      </c>
      <c r="E323" s="384"/>
      <c r="F323" s="384"/>
      <c r="G323" s="384"/>
      <c r="H323" s="385"/>
      <c r="I323" s="386">
        <f>SUM(I322)</f>
        <v>1.3</v>
      </c>
      <c r="J323" s="360"/>
      <c r="K323" s="360"/>
      <c r="M323" s="360"/>
      <c r="N323" s="360"/>
      <c r="O323" s="360"/>
      <c r="P323" s="360"/>
    </row>
    <row r="324" spans="1:24" s="362" customFormat="1" ht="15.75" thickBot="1">
      <c r="A324" s="360"/>
      <c r="B324" s="360"/>
      <c r="C324" s="360"/>
      <c r="D324" s="369"/>
      <c r="E324" s="369"/>
      <c r="F324" s="369"/>
      <c r="G324" s="369"/>
      <c r="H324" s="369"/>
      <c r="I324" s="370"/>
      <c r="J324" s="360"/>
      <c r="K324" s="360"/>
      <c r="M324" s="360"/>
      <c r="N324" s="360"/>
      <c r="O324" s="360"/>
      <c r="P324" s="360"/>
    </row>
    <row r="325" spans="1:24" s="362" customFormat="1" ht="36" customHeight="1">
      <c r="A325" s="360"/>
      <c r="B325" s="376" t="str">
        <f>L351</f>
        <v>6.2</v>
      </c>
      <c r="C325" s="377" t="s">
        <v>1363</v>
      </c>
      <c r="D325" s="409" t="s">
        <v>1364</v>
      </c>
      <c r="E325" s="410"/>
      <c r="F325" s="410"/>
      <c r="G325" s="410"/>
      <c r="H325" s="410"/>
      <c r="I325" s="411"/>
      <c r="J325" s="361"/>
      <c r="K325" s="361"/>
      <c r="M325" s="361"/>
      <c r="N325" s="361"/>
      <c r="O325" s="361"/>
      <c r="P325" s="361"/>
      <c r="Q325" s="361"/>
      <c r="R325" s="361"/>
      <c r="S325" s="361"/>
      <c r="T325" s="361"/>
      <c r="U325" s="361"/>
      <c r="V325" s="361"/>
      <c r="W325" s="361"/>
      <c r="X325" s="361"/>
    </row>
    <row r="326" spans="1:24" s="362" customFormat="1" ht="15">
      <c r="A326" s="360"/>
      <c r="B326" s="378"/>
      <c r="C326" s="364" t="s">
        <v>1188</v>
      </c>
      <c r="D326" s="365"/>
      <c r="E326" s="366" t="s">
        <v>1193</v>
      </c>
      <c r="F326" s="366" t="s">
        <v>1189</v>
      </c>
      <c r="G326" s="366" t="s">
        <v>1360</v>
      </c>
      <c r="H326" s="366" t="s">
        <v>1193</v>
      </c>
      <c r="I326" s="379" t="s">
        <v>1361</v>
      </c>
      <c r="J326" s="360"/>
      <c r="K326" s="360"/>
      <c r="M326" s="360"/>
      <c r="N326" s="360"/>
      <c r="O326" s="360"/>
      <c r="P326" s="360"/>
    </row>
    <row r="327" spans="1:24" s="362" customFormat="1" ht="15">
      <c r="A327" s="360"/>
      <c r="B327" s="400" t="s">
        <v>1365</v>
      </c>
      <c r="C327" s="401"/>
      <c r="D327" s="402"/>
      <c r="E327" s="367"/>
      <c r="F327" s="368"/>
      <c r="G327" s="363">
        <v>3.5</v>
      </c>
      <c r="H327" s="367"/>
      <c r="I327" s="380">
        <f>SUM(E327:H327)</f>
        <v>3.5</v>
      </c>
      <c r="J327" s="360"/>
      <c r="K327" s="360"/>
      <c r="M327" s="360"/>
      <c r="N327" s="360"/>
      <c r="O327" s="360"/>
      <c r="P327" s="360"/>
    </row>
    <row r="328" spans="1:24" s="362" customFormat="1" ht="15.75" thickBot="1">
      <c r="A328" s="360"/>
      <c r="B328" s="381"/>
      <c r="C328" s="382"/>
      <c r="D328" s="383">
        <f>P326</f>
        <v>0</v>
      </c>
      <c r="E328" s="384"/>
      <c r="F328" s="384"/>
      <c r="G328" s="384"/>
      <c r="H328" s="385"/>
      <c r="I328" s="386">
        <f>SUM(I327)</f>
        <v>3.5</v>
      </c>
      <c r="J328" s="360"/>
      <c r="K328" s="360"/>
      <c r="M328" s="360"/>
      <c r="N328" s="360"/>
      <c r="O328" s="360"/>
      <c r="P328" s="360"/>
    </row>
    <row r="329" spans="1:24" s="362" customFormat="1" ht="15.75" thickBot="1">
      <c r="A329" s="360"/>
      <c r="B329" s="360"/>
      <c r="C329" s="360"/>
      <c r="D329" s="369"/>
      <c r="E329" s="369"/>
      <c r="F329" s="369"/>
      <c r="G329" s="369"/>
      <c r="H329" s="369"/>
      <c r="I329" s="370"/>
      <c r="J329" s="360"/>
      <c r="K329" s="360"/>
      <c r="M329" s="360"/>
      <c r="N329" s="360"/>
      <c r="O329" s="360"/>
      <c r="P329" s="360"/>
    </row>
    <row r="330" spans="1:24" s="362" customFormat="1" ht="36" customHeight="1">
      <c r="A330" s="360"/>
      <c r="B330" s="376" t="str">
        <f>L352</f>
        <v>6.3</v>
      </c>
      <c r="C330" s="377" t="s">
        <v>1366</v>
      </c>
      <c r="D330" s="409" t="s">
        <v>1367</v>
      </c>
      <c r="E330" s="410"/>
      <c r="F330" s="410"/>
      <c r="G330" s="410"/>
      <c r="H330" s="410"/>
      <c r="I330" s="411"/>
      <c r="J330" s="361"/>
      <c r="K330" s="361"/>
      <c r="M330" s="361"/>
      <c r="N330" s="361"/>
      <c r="O330" s="361"/>
      <c r="P330" s="361"/>
      <c r="Q330" s="361"/>
      <c r="R330" s="361"/>
      <c r="S330" s="361"/>
      <c r="T330" s="361"/>
      <c r="U330" s="361"/>
      <c r="V330" s="361"/>
      <c r="W330" s="361"/>
      <c r="X330" s="361"/>
    </row>
    <row r="331" spans="1:24" s="362" customFormat="1" ht="15">
      <c r="A331" s="360"/>
      <c r="B331" s="378"/>
      <c r="C331" s="364" t="s">
        <v>1188</v>
      </c>
      <c r="D331" s="365"/>
      <c r="E331" s="366" t="s">
        <v>1193</v>
      </c>
      <c r="F331" s="366" t="s">
        <v>1189</v>
      </c>
      <c r="G331" s="366" t="s">
        <v>1360</v>
      </c>
      <c r="H331" s="366" t="s">
        <v>1193</v>
      </c>
      <c r="I331" s="379" t="s">
        <v>1361</v>
      </c>
      <c r="J331" s="360"/>
      <c r="K331" s="360"/>
      <c r="M331" s="360"/>
      <c r="N331" s="360"/>
      <c r="O331" s="360"/>
      <c r="P331" s="360"/>
    </row>
    <row r="332" spans="1:24" s="362" customFormat="1" ht="15">
      <c r="A332" s="360"/>
      <c r="B332" s="400" t="s">
        <v>1362</v>
      </c>
      <c r="C332" s="401"/>
      <c r="D332" s="402"/>
      <c r="E332" s="367"/>
      <c r="F332" s="368"/>
      <c r="G332" s="363">
        <v>1.3</v>
      </c>
      <c r="H332" s="367"/>
      <c r="I332" s="380">
        <f>SUM(E332:H332)</f>
        <v>1.3</v>
      </c>
      <c r="J332" s="360"/>
      <c r="K332" s="360"/>
      <c r="M332" s="360"/>
      <c r="N332" s="360"/>
      <c r="O332" s="360"/>
      <c r="P332" s="360"/>
    </row>
    <row r="333" spans="1:24" s="362" customFormat="1" ht="15.75" thickBot="1">
      <c r="A333" s="360"/>
      <c r="B333" s="381"/>
      <c r="C333" s="382"/>
      <c r="D333" s="383">
        <f>P331</f>
        <v>0</v>
      </c>
      <c r="E333" s="384"/>
      <c r="F333" s="384"/>
      <c r="G333" s="384"/>
      <c r="H333" s="385"/>
      <c r="I333" s="386">
        <f>SUM(I332)</f>
        <v>1.3</v>
      </c>
      <c r="J333" s="360"/>
      <c r="K333" s="360"/>
      <c r="M333" s="360"/>
      <c r="N333" s="360"/>
      <c r="O333" s="360"/>
      <c r="P333" s="360"/>
    </row>
    <row r="334" spans="1:24" s="362" customFormat="1" ht="15.75" thickBot="1">
      <c r="A334" s="360"/>
      <c r="B334" s="360"/>
      <c r="C334" s="360"/>
      <c r="D334" s="369"/>
      <c r="E334" s="369"/>
      <c r="F334" s="369"/>
      <c r="G334" s="369"/>
      <c r="H334" s="369"/>
      <c r="I334" s="370"/>
      <c r="J334" s="360"/>
      <c r="K334" s="360"/>
      <c r="M334" s="360"/>
      <c r="N334" s="360"/>
      <c r="O334" s="360"/>
      <c r="P334" s="360"/>
    </row>
    <row r="335" spans="1:24" s="362" customFormat="1" ht="36" customHeight="1">
      <c r="A335" s="360"/>
      <c r="B335" s="376" t="str">
        <f>L353</f>
        <v>6.4</v>
      </c>
      <c r="C335" s="377" t="s">
        <v>1368</v>
      </c>
      <c r="D335" s="409" t="s">
        <v>1369</v>
      </c>
      <c r="E335" s="410"/>
      <c r="F335" s="410"/>
      <c r="G335" s="410"/>
      <c r="H335" s="410"/>
      <c r="I335" s="411"/>
      <c r="J335" s="361"/>
      <c r="K335" s="361"/>
      <c r="M335" s="361"/>
      <c r="N335" s="361"/>
      <c r="O335" s="361"/>
      <c r="P335" s="361"/>
      <c r="Q335" s="361"/>
      <c r="R335" s="361"/>
      <c r="S335" s="361"/>
      <c r="T335" s="361"/>
      <c r="U335" s="361"/>
      <c r="V335" s="361"/>
      <c r="W335" s="361"/>
      <c r="X335" s="361"/>
    </row>
    <row r="336" spans="1:24" s="362" customFormat="1" ht="15">
      <c r="A336" s="360"/>
      <c r="B336" s="378"/>
      <c r="C336" s="364" t="s">
        <v>1188</v>
      </c>
      <c r="D336" s="365"/>
      <c r="E336" s="366" t="s">
        <v>1193</v>
      </c>
      <c r="F336" s="366" t="s">
        <v>1189</v>
      </c>
      <c r="G336" s="366" t="s">
        <v>1360</v>
      </c>
      <c r="H336" s="366" t="s">
        <v>1193</v>
      </c>
      <c r="I336" s="379" t="s">
        <v>1361</v>
      </c>
      <c r="J336" s="360"/>
      <c r="K336" s="360"/>
      <c r="M336" s="360"/>
      <c r="N336" s="360"/>
      <c r="O336" s="360"/>
      <c r="P336" s="360"/>
    </row>
    <row r="337" spans="1:24" s="362" customFormat="1" ht="15">
      <c r="A337" s="360"/>
      <c r="B337" s="397" t="s">
        <v>1365</v>
      </c>
      <c r="C337" s="398"/>
      <c r="D337" s="399"/>
      <c r="E337" s="367"/>
      <c r="F337" s="368"/>
      <c r="G337" s="363">
        <v>3.5</v>
      </c>
      <c r="H337" s="367"/>
      <c r="I337" s="380">
        <f>SUM(E337:H337)</f>
        <v>3.5</v>
      </c>
      <c r="J337" s="360"/>
      <c r="K337" s="360"/>
      <c r="M337" s="360"/>
      <c r="N337" s="360"/>
      <c r="O337" s="360"/>
      <c r="P337" s="360"/>
    </row>
    <row r="338" spans="1:24" s="362" customFormat="1" ht="15.75" thickBot="1">
      <c r="A338" s="360"/>
      <c r="B338" s="381"/>
      <c r="C338" s="382"/>
      <c r="D338" s="383">
        <f>P336</f>
        <v>0</v>
      </c>
      <c r="E338" s="384"/>
      <c r="F338" s="384"/>
      <c r="G338" s="384"/>
      <c r="H338" s="385"/>
      <c r="I338" s="386">
        <f>SUM(I337)</f>
        <v>3.5</v>
      </c>
      <c r="J338" s="360"/>
      <c r="K338" s="360"/>
      <c r="M338" s="360"/>
      <c r="N338" s="360"/>
      <c r="O338" s="360"/>
      <c r="P338" s="360"/>
    </row>
    <row r="339" spans="1:24" s="362" customFormat="1" ht="15.75" thickBot="1">
      <c r="A339" s="360"/>
      <c r="B339" s="360"/>
      <c r="C339" s="360"/>
      <c r="D339" s="369"/>
      <c r="E339" s="369"/>
      <c r="F339" s="369"/>
      <c r="G339" s="369"/>
      <c r="H339" s="369"/>
      <c r="I339" s="370"/>
      <c r="J339" s="360"/>
      <c r="K339" s="360"/>
      <c r="M339" s="360"/>
      <c r="N339" s="360"/>
      <c r="O339" s="360"/>
      <c r="P339" s="360"/>
    </row>
    <row r="340" spans="1:24" s="362" customFormat="1" ht="36" customHeight="1">
      <c r="A340" s="360"/>
      <c r="B340" s="376" t="str">
        <f>L354</f>
        <v>6.5</v>
      </c>
      <c r="C340" s="377" t="s">
        <v>1370</v>
      </c>
      <c r="D340" s="409" t="s">
        <v>1371</v>
      </c>
      <c r="E340" s="410"/>
      <c r="F340" s="410"/>
      <c r="G340" s="410"/>
      <c r="H340" s="410"/>
      <c r="I340" s="411"/>
      <c r="J340" s="361"/>
      <c r="K340" s="361"/>
      <c r="M340" s="361"/>
      <c r="N340" s="361"/>
      <c r="O340" s="361"/>
      <c r="P340" s="361"/>
      <c r="Q340" s="361"/>
      <c r="R340" s="361"/>
      <c r="S340" s="361"/>
      <c r="T340" s="361"/>
      <c r="U340" s="361"/>
      <c r="V340" s="361"/>
      <c r="W340" s="361"/>
      <c r="X340" s="361"/>
    </row>
    <row r="341" spans="1:24" s="362" customFormat="1" ht="15">
      <c r="A341" s="360"/>
      <c r="B341" s="378"/>
      <c r="C341" s="364" t="s">
        <v>1188</v>
      </c>
      <c r="D341" s="365"/>
      <c r="E341" s="366" t="s">
        <v>1193</v>
      </c>
      <c r="F341" s="366" t="s">
        <v>1189</v>
      </c>
      <c r="G341" s="366" t="s">
        <v>1360</v>
      </c>
      <c r="H341" s="366" t="s">
        <v>1193</v>
      </c>
      <c r="I341" s="379" t="s">
        <v>1372</v>
      </c>
      <c r="J341" s="360"/>
      <c r="K341" s="360"/>
      <c r="M341" s="360"/>
      <c r="N341" s="360"/>
      <c r="O341" s="360"/>
      <c r="P341" s="360"/>
    </row>
    <row r="342" spans="1:24" s="362" customFormat="1" ht="15">
      <c r="A342" s="360"/>
      <c r="B342" s="400" t="s">
        <v>1373</v>
      </c>
      <c r="C342" s="401"/>
      <c r="D342" s="402"/>
      <c r="E342" s="367">
        <v>0.2</v>
      </c>
      <c r="F342" s="363">
        <v>0.5</v>
      </c>
      <c r="G342" s="363">
        <v>10</v>
      </c>
      <c r="H342" s="367"/>
      <c r="I342" s="380">
        <f>PRODUCT(E342:G342)</f>
        <v>1</v>
      </c>
      <c r="J342" s="360"/>
      <c r="K342" s="360"/>
      <c r="M342" s="360"/>
      <c r="N342" s="360"/>
      <c r="O342" s="360"/>
      <c r="P342" s="360"/>
    </row>
    <row r="343" spans="1:24" s="362" customFormat="1" ht="15.75" thickBot="1">
      <c r="A343" s="360"/>
      <c r="B343" s="381"/>
      <c r="C343" s="382"/>
      <c r="D343" s="383">
        <f>P341</f>
        <v>0</v>
      </c>
      <c r="E343" s="384"/>
      <c r="F343" s="384"/>
      <c r="G343" s="384"/>
      <c r="H343" s="385"/>
      <c r="I343" s="386">
        <f>SUM(I342)</f>
        <v>1</v>
      </c>
      <c r="J343" s="360"/>
      <c r="K343" s="360"/>
      <c r="M343" s="360"/>
      <c r="N343" s="360"/>
      <c r="O343" s="360"/>
      <c r="P343" s="360"/>
    </row>
    <row r="344" spans="1:24" s="362" customFormat="1" ht="15.75" thickBot="1">
      <c r="A344" s="360"/>
      <c r="B344" s="360"/>
      <c r="C344" s="360"/>
      <c r="D344" s="369"/>
      <c r="E344" s="369"/>
      <c r="F344" s="369"/>
      <c r="G344" s="369"/>
      <c r="H344" s="369"/>
      <c r="I344" s="370"/>
      <c r="J344" s="360"/>
      <c r="K344" s="360"/>
      <c r="M344" s="360"/>
      <c r="N344" s="360"/>
      <c r="O344" s="360"/>
      <c r="P344" s="360"/>
    </row>
    <row r="345" spans="1:24" s="362" customFormat="1" ht="36" customHeight="1">
      <c r="A345" s="360"/>
      <c r="B345" s="376" t="str">
        <f>L355</f>
        <v>6.6</v>
      </c>
      <c r="C345" s="377" t="s">
        <v>1374</v>
      </c>
      <c r="D345" s="409" t="s">
        <v>1375</v>
      </c>
      <c r="E345" s="410"/>
      <c r="F345" s="410"/>
      <c r="G345" s="410"/>
      <c r="H345" s="410"/>
      <c r="I345" s="411"/>
      <c r="J345" s="361"/>
      <c r="K345" s="361"/>
      <c r="M345" s="361"/>
      <c r="N345" s="361"/>
      <c r="O345" s="361"/>
      <c r="P345" s="361"/>
      <c r="Q345" s="361"/>
      <c r="R345" s="361"/>
      <c r="S345" s="361"/>
      <c r="T345" s="361"/>
      <c r="U345" s="361"/>
      <c r="V345" s="361"/>
      <c r="W345" s="361"/>
      <c r="X345" s="361"/>
    </row>
    <row r="346" spans="1:24" s="362" customFormat="1" ht="15">
      <c r="A346" s="360"/>
      <c r="B346" s="378"/>
      <c r="C346" s="364" t="s">
        <v>1188</v>
      </c>
      <c r="D346" s="365"/>
      <c r="E346" s="366" t="s">
        <v>1376</v>
      </c>
      <c r="F346" s="366" t="s">
        <v>1189</v>
      </c>
      <c r="G346" s="366" t="s">
        <v>1360</v>
      </c>
      <c r="H346" s="366" t="s">
        <v>1193</v>
      </c>
      <c r="I346" s="379" t="s">
        <v>1361</v>
      </c>
      <c r="J346" s="360"/>
      <c r="K346" s="360"/>
      <c r="L346" s="360"/>
      <c r="M346" s="360"/>
      <c r="N346" s="360"/>
      <c r="O346" s="360"/>
      <c r="P346" s="360"/>
    </row>
    <row r="347" spans="1:24" s="362" customFormat="1" ht="15">
      <c r="A347" s="360"/>
      <c r="B347" s="400" t="s">
        <v>1373</v>
      </c>
      <c r="C347" s="401"/>
      <c r="D347" s="402"/>
      <c r="E347" s="367">
        <v>0.2</v>
      </c>
      <c r="F347" s="363">
        <v>0.5</v>
      </c>
      <c r="G347" s="363">
        <v>10</v>
      </c>
      <c r="H347" s="367"/>
      <c r="I347" s="380">
        <f>PRODUCT(E347:G347)</f>
        <v>1</v>
      </c>
      <c r="J347" s="360"/>
      <c r="K347" s="360"/>
      <c r="L347" s="360"/>
      <c r="M347" s="360"/>
      <c r="N347" s="360"/>
      <c r="O347" s="360"/>
      <c r="P347" s="360"/>
    </row>
    <row r="348" spans="1:24" s="362" customFormat="1" ht="15.75" thickBot="1">
      <c r="A348" s="360"/>
      <c r="B348" s="381"/>
      <c r="C348" s="382"/>
      <c r="D348" s="383">
        <f>P346</f>
        <v>0</v>
      </c>
      <c r="E348" s="384"/>
      <c r="F348" s="384"/>
      <c r="G348" s="384"/>
      <c r="H348" s="385"/>
      <c r="I348" s="386">
        <f>SUM(I347)</f>
        <v>1</v>
      </c>
      <c r="J348" s="360"/>
      <c r="K348" s="360"/>
      <c r="L348" s="360"/>
      <c r="M348" s="360"/>
      <c r="N348" s="360"/>
      <c r="O348" s="360"/>
      <c r="P348" s="360"/>
    </row>
    <row r="349" spans="1:24" s="362" customFormat="1" ht="15.75" thickBot="1">
      <c r="A349" s="360"/>
      <c r="B349" s="360"/>
      <c r="C349" s="360"/>
      <c r="D349" s="369"/>
      <c r="E349" s="369"/>
      <c r="F349" s="369"/>
      <c r="G349" s="369"/>
      <c r="H349" s="369"/>
      <c r="I349" s="370"/>
      <c r="J349" s="360"/>
      <c r="K349" s="360"/>
      <c r="L349" s="360"/>
      <c r="M349" s="360"/>
      <c r="N349" s="360"/>
      <c r="O349" s="360"/>
      <c r="P349" s="360"/>
    </row>
    <row r="350" spans="1:24" s="362" customFormat="1" ht="36" customHeight="1">
      <c r="A350" s="360"/>
      <c r="B350" s="376" t="str">
        <f>L356</f>
        <v>6.7</v>
      </c>
      <c r="C350" s="377" t="s">
        <v>1377</v>
      </c>
      <c r="D350" s="409" t="s">
        <v>1378</v>
      </c>
      <c r="E350" s="410"/>
      <c r="F350" s="410"/>
      <c r="G350" s="410"/>
      <c r="H350" s="410"/>
      <c r="I350" s="411"/>
      <c r="J350" s="361"/>
      <c r="K350" s="361"/>
      <c r="L350" s="371" t="s">
        <v>1379</v>
      </c>
      <c r="M350" s="361"/>
      <c r="N350" s="361"/>
      <c r="O350" s="361"/>
      <c r="P350" s="361"/>
      <c r="Q350" s="361"/>
      <c r="R350" s="361"/>
      <c r="S350" s="361"/>
      <c r="T350" s="361"/>
      <c r="U350" s="361"/>
      <c r="V350" s="361"/>
      <c r="W350" s="361"/>
      <c r="X350" s="361"/>
    </row>
    <row r="351" spans="1:24" s="362" customFormat="1" ht="15">
      <c r="A351" s="360"/>
      <c r="B351" s="378"/>
      <c r="C351" s="364" t="s">
        <v>1188</v>
      </c>
      <c r="D351" s="365"/>
      <c r="E351" s="366" t="s">
        <v>1193</v>
      </c>
      <c r="F351" s="366" t="s">
        <v>1189</v>
      </c>
      <c r="G351" s="366" t="s">
        <v>1360</v>
      </c>
      <c r="H351" s="366" t="s">
        <v>1193</v>
      </c>
      <c r="I351" s="379" t="s">
        <v>1380</v>
      </c>
      <c r="J351" s="360"/>
      <c r="K351" s="360"/>
      <c r="L351" s="371" t="s">
        <v>1381</v>
      </c>
      <c r="M351" s="360"/>
      <c r="N351" s="360"/>
      <c r="O351" s="360"/>
      <c r="P351" s="360"/>
    </row>
    <row r="352" spans="1:24" s="362" customFormat="1" ht="15">
      <c r="A352" s="360"/>
      <c r="B352" s="400" t="s">
        <v>1382</v>
      </c>
      <c r="C352" s="401"/>
      <c r="D352" s="402"/>
      <c r="E352" s="367"/>
      <c r="F352" s="368"/>
      <c r="G352" s="368"/>
      <c r="H352" s="367">
        <v>50</v>
      </c>
      <c r="I352" s="380">
        <f>SUM(E352:H352)</f>
        <v>50</v>
      </c>
      <c r="J352" s="360"/>
      <c r="K352" s="360"/>
      <c r="L352" s="371" t="s">
        <v>1383</v>
      </c>
      <c r="M352" s="360"/>
      <c r="N352" s="360"/>
      <c r="O352" s="360"/>
      <c r="P352" s="360"/>
    </row>
    <row r="353" spans="1:24" s="362" customFormat="1" ht="15.75" thickBot="1">
      <c r="A353" s="360"/>
      <c r="B353" s="381"/>
      <c r="C353" s="382"/>
      <c r="D353" s="383">
        <f>P351</f>
        <v>0</v>
      </c>
      <c r="E353" s="384"/>
      <c r="F353" s="384"/>
      <c r="G353" s="384"/>
      <c r="H353" s="385"/>
      <c r="I353" s="386">
        <f>SUM(I352)</f>
        <v>50</v>
      </c>
      <c r="J353" s="360"/>
      <c r="K353" s="360"/>
      <c r="L353" s="371" t="s">
        <v>1384</v>
      </c>
      <c r="M353" s="360"/>
      <c r="N353" s="360"/>
      <c r="O353" s="360"/>
      <c r="P353" s="360"/>
    </row>
    <row r="354" spans="1:24" s="362" customFormat="1" ht="15.75" thickBot="1">
      <c r="A354" s="360"/>
      <c r="B354" s="360"/>
      <c r="C354" s="360"/>
      <c r="D354" s="369"/>
      <c r="E354" s="369"/>
      <c r="F354" s="369"/>
      <c r="G354" s="369"/>
      <c r="H354" s="369"/>
      <c r="I354" s="370"/>
      <c r="J354" s="360"/>
      <c r="K354" s="360"/>
      <c r="L354" s="371" t="s">
        <v>1385</v>
      </c>
      <c r="M354" s="360"/>
      <c r="N354" s="360"/>
      <c r="O354" s="360"/>
      <c r="P354" s="360"/>
    </row>
    <row r="355" spans="1:24" s="362" customFormat="1" ht="36" customHeight="1">
      <c r="A355" s="360"/>
      <c r="B355" s="376" t="str">
        <f>L357</f>
        <v>6.8</v>
      </c>
      <c r="C355" s="377" t="s">
        <v>1386</v>
      </c>
      <c r="D355" s="409" t="s">
        <v>1387</v>
      </c>
      <c r="E355" s="410"/>
      <c r="F355" s="410"/>
      <c r="G355" s="410"/>
      <c r="H355" s="410"/>
      <c r="I355" s="411"/>
      <c r="J355" s="361"/>
      <c r="K355" s="361"/>
      <c r="L355" s="371" t="s">
        <v>1388</v>
      </c>
      <c r="M355" s="361"/>
      <c r="N355" s="361"/>
      <c r="O355" s="361"/>
      <c r="P355" s="361"/>
      <c r="Q355" s="361"/>
      <c r="R355" s="361"/>
      <c r="S355" s="361"/>
      <c r="T355" s="361"/>
      <c r="U355" s="361"/>
      <c r="V355" s="361"/>
      <c r="W355" s="361"/>
      <c r="X355" s="361"/>
    </row>
    <row r="356" spans="1:24" s="362" customFormat="1" ht="15">
      <c r="A356" s="360"/>
      <c r="B356" s="378"/>
      <c r="C356" s="364" t="s">
        <v>1188</v>
      </c>
      <c r="D356" s="365"/>
      <c r="E356" s="366" t="s">
        <v>1193</v>
      </c>
      <c r="F356" s="366" t="s">
        <v>1189</v>
      </c>
      <c r="G356" s="366" t="s">
        <v>1360</v>
      </c>
      <c r="H356" s="366" t="s">
        <v>1389</v>
      </c>
      <c r="I356" s="379" t="s">
        <v>1361</v>
      </c>
      <c r="J356" s="360"/>
      <c r="K356" s="360"/>
      <c r="L356" s="371" t="s">
        <v>1390</v>
      </c>
      <c r="M356" s="360"/>
      <c r="N356" s="360"/>
      <c r="O356" s="360"/>
      <c r="P356" s="360"/>
    </row>
    <row r="357" spans="1:24" s="362" customFormat="1" ht="15">
      <c r="A357" s="360"/>
      <c r="B357" s="400" t="s">
        <v>1391</v>
      </c>
      <c r="C357" s="401"/>
      <c r="D357" s="402"/>
      <c r="E357" s="367"/>
      <c r="F357" s="368"/>
      <c r="G357" s="368"/>
      <c r="H357" s="367">
        <v>40</v>
      </c>
      <c r="I357" s="380">
        <f>SUM(E357:H357)</f>
        <v>40</v>
      </c>
      <c r="J357" s="360"/>
      <c r="K357" s="360"/>
      <c r="L357" s="371" t="s">
        <v>1392</v>
      </c>
      <c r="M357" s="360"/>
      <c r="N357" s="360"/>
      <c r="O357" s="360"/>
      <c r="P357" s="360"/>
    </row>
    <row r="358" spans="1:24" s="362" customFormat="1" ht="15.75" thickBot="1">
      <c r="A358" s="360"/>
      <c r="B358" s="381"/>
      <c r="C358" s="382"/>
      <c r="D358" s="383">
        <f>P356</f>
        <v>0</v>
      </c>
      <c r="E358" s="384"/>
      <c r="F358" s="384"/>
      <c r="G358" s="384"/>
      <c r="H358" s="385"/>
      <c r="I358" s="386">
        <f>SUM(I357)</f>
        <v>40</v>
      </c>
      <c r="J358" s="360"/>
      <c r="K358" s="360"/>
      <c r="L358" s="371" t="s">
        <v>1393</v>
      </c>
      <c r="M358" s="360"/>
      <c r="N358" s="360"/>
      <c r="O358" s="360"/>
      <c r="P358" s="360"/>
    </row>
    <row r="359" spans="1:24" s="362" customFormat="1" ht="15.75" thickBot="1">
      <c r="A359" s="360"/>
      <c r="B359" s="360"/>
      <c r="C359" s="360"/>
      <c r="D359" s="369"/>
      <c r="E359" s="369"/>
      <c r="F359" s="369"/>
      <c r="G359" s="369"/>
      <c r="H359" s="369"/>
      <c r="I359" s="370"/>
      <c r="J359" s="360"/>
      <c r="K359" s="360"/>
      <c r="L359" s="371" t="s">
        <v>1394</v>
      </c>
      <c r="M359" s="360"/>
      <c r="N359" s="360"/>
      <c r="O359" s="360"/>
      <c r="P359" s="360"/>
    </row>
    <row r="360" spans="1:24" s="362" customFormat="1" ht="48" customHeight="1">
      <c r="A360" s="360"/>
      <c r="B360" s="376" t="str">
        <f>L358</f>
        <v>6.9</v>
      </c>
      <c r="C360" s="377" t="s">
        <v>1395</v>
      </c>
      <c r="D360" s="409" t="s">
        <v>1396</v>
      </c>
      <c r="E360" s="410"/>
      <c r="F360" s="410"/>
      <c r="G360" s="410"/>
      <c r="H360" s="410"/>
      <c r="I360" s="411"/>
      <c r="J360" s="361"/>
      <c r="K360" s="361"/>
      <c r="L360" s="371" t="s">
        <v>1397</v>
      </c>
      <c r="M360" s="361"/>
      <c r="N360" s="361"/>
      <c r="O360" s="361"/>
      <c r="P360" s="361"/>
      <c r="Q360" s="361"/>
      <c r="R360" s="361"/>
      <c r="S360" s="361"/>
      <c r="T360" s="361"/>
      <c r="U360" s="361"/>
      <c r="V360" s="361"/>
      <c r="W360" s="361"/>
      <c r="X360" s="361"/>
    </row>
    <row r="361" spans="1:24" s="362" customFormat="1" ht="15">
      <c r="A361" s="360"/>
      <c r="B361" s="378"/>
      <c r="C361" s="364" t="s">
        <v>1188</v>
      </c>
      <c r="D361" s="365"/>
      <c r="E361" s="366" t="s">
        <v>1193</v>
      </c>
      <c r="F361" s="366" t="s">
        <v>1189</v>
      </c>
      <c r="G361" s="366" t="s">
        <v>1360</v>
      </c>
      <c r="H361" s="366" t="s">
        <v>1389</v>
      </c>
      <c r="I361" s="379" t="s">
        <v>1361</v>
      </c>
      <c r="J361" s="360"/>
      <c r="K361" s="360"/>
      <c r="L361" s="371" t="s">
        <v>1398</v>
      </c>
      <c r="M361" s="360"/>
      <c r="N361" s="360"/>
      <c r="O361" s="360"/>
      <c r="P361" s="360"/>
    </row>
    <row r="362" spans="1:24" s="362" customFormat="1" ht="15">
      <c r="A362" s="360"/>
      <c r="B362" s="403" t="s">
        <v>1427</v>
      </c>
      <c r="C362" s="401"/>
      <c r="D362" s="402"/>
      <c r="E362" s="367"/>
      <c r="F362" s="368"/>
      <c r="G362" s="368"/>
      <c r="H362" s="367">
        <v>20</v>
      </c>
      <c r="I362" s="380">
        <f>SUM(E362:H362)</f>
        <v>20</v>
      </c>
      <c r="J362" s="360"/>
      <c r="K362" s="360"/>
      <c r="L362" s="371" t="s">
        <v>1400</v>
      </c>
      <c r="M362" s="360"/>
      <c r="N362" s="360"/>
      <c r="O362" s="360"/>
      <c r="P362" s="360"/>
    </row>
    <row r="363" spans="1:24" s="362" customFormat="1" ht="15.75" thickBot="1">
      <c r="A363" s="360"/>
      <c r="B363" s="381"/>
      <c r="C363" s="382"/>
      <c r="D363" s="383">
        <f>P361</f>
        <v>0</v>
      </c>
      <c r="E363" s="384"/>
      <c r="F363" s="384"/>
      <c r="G363" s="384"/>
      <c r="H363" s="385"/>
      <c r="I363" s="386">
        <f>SUM(I362)</f>
        <v>20</v>
      </c>
      <c r="J363" s="360"/>
      <c r="K363" s="360"/>
      <c r="L363" s="371" t="s">
        <v>1401</v>
      </c>
      <c r="M363" s="360"/>
      <c r="N363" s="360"/>
      <c r="O363" s="360"/>
      <c r="P363" s="360"/>
    </row>
    <row r="364" spans="1:24" s="362" customFormat="1" ht="15.75" thickBot="1">
      <c r="A364" s="360"/>
      <c r="B364" s="360"/>
      <c r="C364" s="360"/>
      <c r="D364" s="369"/>
      <c r="E364" s="369"/>
      <c r="F364" s="369"/>
      <c r="G364" s="369"/>
      <c r="H364" s="369"/>
      <c r="I364" s="370"/>
      <c r="J364" s="360"/>
      <c r="K364" s="360"/>
      <c r="L364" s="371" t="s">
        <v>1402</v>
      </c>
      <c r="M364" s="360"/>
      <c r="N364" s="360"/>
      <c r="O364" s="360"/>
      <c r="P364" s="360"/>
    </row>
    <row r="365" spans="1:24" s="362" customFormat="1" ht="31.5" customHeight="1">
      <c r="A365" s="360"/>
      <c r="B365" s="376" t="str">
        <f>L359</f>
        <v>6.10</v>
      </c>
      <c r="C365" s="377" t="s">
        <v>1403</v>
      </c>
      <c r="D365" s="409" t="s">
        <v>1404</v>
      </c>
      <c r="E365" s="410"/>
      <c r="F365" s="410"/>
      <c r="G365" s="410"/>
      <c r="H365" s="410"/>
      <c r="I365" s="411"/>
      <c r="J365" s="361"/>
      <c r="K365" s="361"/>
      <c r="L365" s="371" t="s">
        <v>1405</v>
      </c>
      <c r="M365" s="361"/>
      <c r="N365" s="361"/>
      <c r="O365" s="361"/>
      <c r="P365" s="361"/>
      <c r="Q365" s="361"/>
      <c r="R365" s="361"/>
      <c r="S365" s="361"/>
      <c r="T365" s="361"/>
      <c r="U365" s="361"/>
      <c r="V365" s="361"/>
      <c r="W365" s="361"/>
      <c r="X365" s="361"/>
    </row>
    <row r="366" spans="1:24" s="362" customFormat="1" ht="15">
      <c r="A366" s="360"/>
      <c r="B366" s="378"/>
      <c r="C366" s="364" t="s">
        <v>1188</v>
      </c>
      <c r="D366" s="365"/>
      <c r="E366" s="366" t="s">
        <v>1193</v>
      </c>
      <c r="F366" s="366" t="s">
        <v>1189</v>
      </c>
      <c r="G366" s="366" t="s">
        <v>1360</v>
      </c>
      <c r="H366" s="366" t="s">
        <v>1193</v>
      </c>
      <c r="I366" s="379" t="s">
        <v>1380</v>
      </c>
      <c r="J366" s="360"/>
      <c r="K366" s="360"/>
      <c r="L366" s="371" t="s">
        <v>1406</v>
      </c>
      <c r="M366" s="360"/>
      <c r="N366" s="360"/>
      <c r="O366" s="360"/>
      <c r="P366" s="360"/>
    </row>
    <row r="367" spans="1:24" s="362" customFormat="1" ht="15">
      <c r="A367" s="360"/>
      <c r="B367" s="400" t="s">
        <v>1391</v>
      </c>
      <c r="C367" s="401"/>
      <c r="D367" s="402"/>
      <c r="E367" s="367"/>
      <c r="F367" s="368"/>
      <c r="G367" s="368"/>
      <c r="H367" s="367">
        <v>8</v>
      </c>
      <c r="I367" s="380">
        <f t="shared" ref="I367:I368" si="0">SUM(E367:H367)</f>
        <v>8</v>
      </c>
      <c r="J367" s="360"/>
      <c r="K367" s="360"/>
      <c r="L367" s="371" t="s">
        <v>1407</v>
      </c>
      <c r="M367" s="360"/>
      <c r="N367" s="360"/>
      <c r="O367" s="360"/>
      <c r="P367" s="360"/>
    </row>
    <row r="368" spans="1:24" s="362" customFormat="1" ht="15">
      <c r="A368" s="360"/>
      <c r="B368" s="378"/>
      <c r="C368" s="364" t="s">
        <v>1399</v>
      </c>
      <c r="D368" s="365"/>
      <c r="E368" s="367"/>
      <c r="F368" s="368"/>
      <c r="G368" s="368"/>
      <c r="H368" s="363">
        <v>1</v>
      </c>
      <c r="I368" s="380">
        <f t="shared" si="0"/>
        <v>1</v>
      </c>
      <c r="J368" s="360"/>
      <c r="K368" s="360"/>
      <c r="L368" s="371" t="s">
        <v>1408</v>
      </c>
      <c r="M368" s="360"/>
      <c r="N368" s="360"/>
      <c r="O368" s="360"/>
      <c r="P368" s="360"/>
    </row>
    <row r="369" spans="1:24" s="362" customFormat="1" ht="15.75" thickBot="1">
      <c r="A369" s="360"/>
      <c r="B369" s="381"/>
      <c r="C369" s="382"/>
      <c r="D369" s="383">
        <f>P366</f>
        <v>0</v>
      </c>
      <c r="E369" s="384"/>
      <c r="F369" s="384"/>
      <c r="G369" s="384"/>
      <c r="H369" s="385"/>
      <c r="I369" s="386">
        <f>SUM(I367:I368)</f>
        <v>9</v>
      </c>
      <c r="J369" s="360"/>
      <c r="K369" s="360"/>
      <c r="L369" s="371" t="s">
        <v>1409</v>
      </c>
      <c r="M369" s="360"/>
      <c r="N369" s="360"/>
      <c r="O369" s="360"/>
      <c r="P369" s="360"/>
    </row>
    <row r="370" spans="1:24" s="362" customFormat="1" ht="15.75" thickBot="1">
      <c r="A370" s="360"/>
      <c r="B370" s="360"/>
      <c r="C370" s="360"/>
      <c r="D370" s="369"/>
      <c r="E370" s="369"/>
      <c r="F370" s="369"/>
      <c r="G370" s="369"/>
      <c r="H370" s="369"/>
      <c r="I370" s="370"/>
      <c r="J370" s="360"/>
      <c r="K370" s="360"/>
      <c r="L370" s="371" t="s">
        <v>1410</v>
      </c>
      <c r="M370" s="360"/>
      <c r="N370" s="360"/>
      <c r="O370" s="360"/>
      <c r="P370" s="360"/>
    </row>
    <row r="371" spans="1:24" s="362" customFormat="1" ht="31.5" customHeight="1">
      <c r="A371" s="360"/>
      <c r="B371" s="376" t="str">
        <f>L360</f>
        <v>6.11</v>
      </c>
      <c r="C371" s="377" t="s">
        <v>1411</v>
      </c>
      <c r="D371" s="409" t="s">
        <v>1412</v>
      </c>
      <c r="E371" s="410"/>
      <c r="F371" s="410"/>
      <c r="G371" s="410"/>
      <c r="H371" s="410"/>
      <c r="I371" s="411"/>
      <c r="J371" s="361"/>
      <c r="K371" s="361"/>
      <c r="L371" s="371" t="s">
        <v>1413</v>
      </c>
      <c r="M371" s="361"/>
      <c r="N371" s="361"/>
      <c r="O371" s="361"/>
      <c r="P371" s="361"/>
      <c r="Q371" s="361"/>
      <c r="R371" s="361"/>
      <c r="S371" s="361"/>
      <c r="T371" s="361"/>
      <c r="U371" s="361"/>
      <c r="V371" s="361"/>
      <c r="W371" s="361"/>
      <c r="X371" s="361"/>
    </row>
    <row r="372" spans="1:24" s="362" customFormat="1" ht="15">
      <c r="A372" s="360"/>
      <c r="B372" s="378"/>
      <c r="C372" s="364" t="s">
        <v>1188</v>
      </c>
      <c r="D372" s="365"/>
      <c r="E372" s="366" t="s">
        <v>1193</v>
      </c>
      <c r="F372" s="366" t="s">
        <v>1189</v>
      </c>
      <c r="G372" s="366" t="s">
        <v>1360</v>
      </c>
      <c r="H372" s="366" t="s">
        <v>1193</v>
      </c>
      <c r="I372" s="379" t="s">
        <v>1380</v>
      </c>
      <c r="J372" s="360"/>
      <c r="K372" s="360"/>
      <c r="L372" s="371" t="s">
        <v>1414</v>
      </c>
      <c r="M372" s="360"/>
      <c r="N372" s="360"/>
      <c r="O372" s="360"/>
      <c r="P372" s="360"/>
    </row>
    <row r="373" spans="1:24" s="362" customFormat="1" ht="15">
      <c r="A373" s="360"/>
      <c r="B373" s="400" t="s">
        <v>1415</v>
      </c>
      <c r="C373" s="401"/>
      <c r="D373" s="402"/>
      <c r="E373" s="367"/>
      <c r="F373" s="368"/>
      <c r="G373" s="368"/>
      <c r="H373" s="367">
        <v>20</v>
      </c>
      <c r="I373" s="380">
        <f>SUM(E373:H373)</f>
        <v>20</v>
      </c>
      <c r="J373" s="360"/>
      <c r="K373" s="360"/>
      <c r="L373" s="371" t="s">
        <v>1416</v>
      </c>
      <c r="M373" s="360"/>
      <c r="N373" s="360"/>
      <c r="O373" s="360"/>
      <c r="P373" s="360"/>
    </row>
    <row r="374" spans="1:24" s="362" customFormat="1" ht="15.75" thickBot="1">
      <c r="A374" s="360"/>
      <c r="B374" s="381"/>
      <c r="C374" s="382"/>
      <c r="D374" s="383">
        <f>P372</f>
        <v>0</v>
      </c>
      <c r="E374" s="384"/>
      <c r="F374" s="384"/>
      <c r="G374" s="384"/>
      <c r="H374" s="385"/>
      <c r="I374" s="386">
        <f>SUM(I373)</f>
        <v>20</v>
      </c>
      <c r="J374" s="360"/>
      <c r="K374" s="360"/>
      <c r="L374" s="371" t="s">
        <v>1417</v>
      </c>
      <c r="M374" s="360"/>
      <c r="N374" s="360"/>
      <c r="O374" s="360"/>
      <c r="P374" s="360"/>
    </row>
    <row r="375" spans="1:24" s="362" customFormat="1" ht="15.75" thickBot="1">
      <c r="A375" s="360"/>
      <c r="B375" s="360"/>
      <c r="C375" s="360"/>
      <c r="D375" s="369"/>
      <c r="E375" s="369"/>
      <c r="F375" s="369"/>
      <c r="G375" s="369"/>
      <c r="H375" s="369"/>
      <c r="I375" s="370"/>
      <c r="J375" s="360"/>
      <c r="K375" s="360"/>
      <c r="L375" s="371" t="s">
        <v>1418</v>
      </c>
      <c r="M375" s="360"/>
      <c r="N375" s="360"/>
      <c r="O375" s="360"/>
      <c r="P375" s="360"/>
    </row>
    <row r="376" spans="1:24" s="362" customFormat="1" ht="31.5" customHeight="1">
      <c r="A376" s="360"/>
      <c r="B376" s="376" t="str">
        <f>L361</f>
        <v>6.12</v>
      </c>
      <c r="C376" s="377" t="s">
        <v>1419</v>
      </c>
      <c r="D376" s="409" t="s">
        <v>1420</v>
      </c>
      <c r="E376" s="410"/>
      <c r="F376" s="410"/>
      <c r="G376" s="410"/>
      <c r="H376" s="410"/>
      <c r="I376" s="411"/>
      <c r="J376" s="361"/>
      <c r="K376" s="361"/>
      <c r="L376" s="361"/>
      <c r="M376" s="361"/>
      <c r="N376" s="361"/>
      <c r="O376" s="361"/>
      <c r="P376" s="361"/>
      <c r="Q376" s="361"/>
      <c r="R376" s="361"/>
      <c r="S376" s="361"/>
      <c r="T376" s="361"/>
      <c r="U376" s="361"/>
      <c r="V376" s="361"/>
      <c r="W376" s="361"/>
      <c r="X376" s="361"/>
    </row>
    <row r="377" spans="1:24" s="362" customFormat="1" ht="15">
      <c r="A377" s="360"/>
      <c r="B377" s="378"/>
      <c r="C377" s="364" t="s">
        <v>1188</v>
      </c>
      <c r="D377" s="365"/>
      <c r="E377" s="366" t="s">
        <v>1360</v>
      </c>
      <c r="F377" s="366" t="s">
        <v>1360</v>
      </c>
      <c r="G377" s="366" t="s">
        <v>1360</v>
      </c>
      <c r="H377" s="366" t="s">
        <v>1193</v>
      </c>
      <c r="I377" s="379" t="s">
        <v>1380</v>
      </c>
      <c r="J377" s="360"/>
      <c r="K377" s="360"/>
      <c r="L377" s="360"/>
      <c r="M377" s="360"/>
      <c r="N377" s="360"/>
      <c r="O377" s="360"/>
      <c r="P377" s="360"/>
    </row>
    <row r="378" spans="1:24" s="362" customFormat="1" ht="15">
      <c r="A378" s="360"/>
      <c r="B378" s="400" t="s">
        <v>1421</v>
      </c>
      <c r="C378" s="401"/>
      <c r="D378" s="402"/>
      <c r="E378" s="367"/>
      <c r="F378" s="367"/>
      <c r="G378" s="367"/>
      <c r="H378" s="367">
        <v>1</v>
      </c>
      <c r="I378" s="380">
        <f>SUM(E378:H378)</f>
        <v>1</v>
      </c>
      <c r="J378" s="360"/>
      <c r="K378" s="360"/>
      <c r="L378" s="360"/>
      <c r="M378" s="360"/>
      <c r="N378" s="360"/>
      <c r="O378" s="360"/>
      <c r="P378" s="360"/>
    </row>
    <row r="379" spans="1:24" s="362" customFormat="1" ht="15.75" thickBot="1">
      <c r="A379" s="360"/>
      <c r="B379" s="381"/>
      <c r="C379" s="382"/>
      <c r="D379" s="383">
        <f>P377</f>
        <v>0</v>
      </c>
      <c r="E379" s="384"/>
      <c r="F379" s="384"/>
      <c r="G379" s="384"/>
      <c r="H379" s="385"/>
      <c r="I379" s="386">
        <f>SUM(I378)</f>
        <v>1</v>
      </c>
      <c r="J379" s="360"/>
      <c r="K379" s="360"/>
      <c r="L379" s="360"/>
      <c r="M379" s="360"/>
      <c r="N379" s="360"/>
      <c r="O379" s="360"/>
      <c r="P379" s="360"/>
    </row>
    <row r="380" spans="1:24" s="362" customFormat="1" ht="15.75" thickBot="1">
      <c r="A380" s="360"/>
      <c r="B380" s="360"/>
      <c r="C380" s="360"/>
      <c r="D380" s="369"/>
      <c r="E380" s="369"/>
      <c r="F380" s="369"/>
      <c r="G380" s="369"/>
      <c r="H380" s="369"/>
      <c r="I380" s="370"/>
      <c r="J380" s="360"/>
      <c r="K380" s="360"/>
      <c r="L380" s="360"/>
      <c r="M380" s="360"/>
      <c r="N380" s="360"/>
      <c r="O380" s="360"/>
      <c r="P380" s="360"/>
    </row>
    <row r="381" spans="1:24" s="362" customFormat="1" ht="31.5" customHeight="1">
      <c r="A381" s="360"/>
      <c r="B381" s="376" t="str">
        <f>L362</f>
        <v>6.13</v>
      </c>
      <c r="C381" s="377" t="s">
        <v>1422</v>
      </c>
      <c r="D381" s="409" t="s">
        <v>1423</v>
      </c>
      <c r="E381" s="410"/>
      <c r="F381" s="410"/>
      <c r="G381" s="410"/>
      <c r="H381" s="410"/>
      <c r="I381" s="411"/>
      <c r="J381" s="361"/>
      <c r="K381" s="361"/>
      <c r="L381" s="361"/>
      <c r="M381" s="361"/>
      <c r="N381" s="361"/>
      <c r="O381" s="361"/>
      <c r="P381" s="361"/>
      <c r="Q381" s="361"/>
      <c r="R381" s="361"/>
      <c r="S381" s="361"/>
      <c r="T381" s="361"/>
      <c r="U381" s="361"/>
      <c r="V381" s="361"/>
      <c r="W381" s="361"/>
      <c r="X381" s="361"/>
    </row>
    <row r="382" spans="1:24" s="362" customFormat="1" ht="15">
      <c r="A382" s="360"/>
      <c r="B382" s="378"/>
      <c r="C382" s="364" t="s">
        <v>1188</v>
      </c>
      <c r="D382" s="365"/>
      <c r="E382" s="366" t="s">
        <v>1360</v>
      </c>
      <c r="F382" s="366" t="s">
        <v>1360</v>
      </c>
      <c r="G382" s="366" t="s">
        <v>1360</v>
      </c>
      <c r="H382" s="366" t="s">
        <v>1193</v>
      </c>
      <c r="I382" s="379" t="s">
        <v>1380</v>
      </c>
      <c r="J382" s="360"/>
      <c r="K382" s="360"/>
      <c r="L382" s="360"/>
      <c r="M382" s="360"/>
      <c r="N382" s="360"/>
      <c r="O382" s="360"/>
      <c r="P382" s="360"/>
    </row>
    <row r="383" spans="1:24" s="362" customFormat="1" ht="15">
      <c r="A383" s="360"/>
      <c r="B383" s="400" t="s">
        <v>1424</v>
      </c>
      <c r="C383" s="401"/>
      <c r="D383" s="402"/>
      <c r="E383" s="372"/>
      <c r="F383" s="372"/>
      <c r="G383" s="368"/>
      <c r="H383" s="367">
        <v>1</v>
      </c>
      <c r="I383" s="380">
        <f>SUM(E383:H383)</f>
        <v>1</v>
      </c>
      <c r="J383" s="360"/>
      <c r="K383" s="360"/>
      <c r="L383" s="360"/>
      <c r="M383" s="360"/>
      <c r="N383" s="360"/>
      <c r="O383" s="360"/>
      <c r="P383" s="360"/>
    </row>
    <row r="384" spans="1:24" s="362" customFormat="1" ht="15.75" thickBot="1">
      <c r="A384" s="360"/>
      <c r="B384" s="381"/>
      <c r="C384" s="382"/>
      <c r="D384" s="383">
        <f>P382</f>
        <v>0</v>
      </c>
      <c r="E384" s="384"/>
      <c r="F384" s="384"/>
      <c r="G384" s="384"/>
      <c r="H384" s="385"/>
      <c r="I384" s="386">
        <f>SUM(I383)</f>
        <v>1</v>
      </c>
      <c r="J384" s="360"/>
      <c r="K384" s="360"/>
      <c r="L384" s="360"/>
      <c r="M384" s="360"/>
      <c r="N384" s="360"/>
      <c r="O384" s="360"/>
      <c r="P384" s="360"/>
    </row>
    <row r="385" spans="1:24" s="362" customFormat="1" ht="15.75" thickBot="1">
      <c r="A385" s="360"/>
      <c r="B385" s="360"/>
      <c r="C385" s="360"/>
      <c r="D385" s="369"/>
      <c r="E385" s="369"/>
      <c r="F385" s="369"/>
      <c r="G385" s="369"/>
      <c r="H385" s="369"/>
      <c r="I385" s="370"/>
      <c r="J385" s="360"/>
      <c r="K385" s="360"/>
      <c r="L385" s="360"/>
      <c r="M385" s="360"/>
      <c r="N385" s="360"/>
      <c r="O385" s="360"/>
      <c r="P385" s="360"/>
    </row>
    <row r="386" spans="1:24" s="362" customFormat="1" ht="31.5" customHeight="1">
      <c r="A386" s="360"/>
      <c r="B386" s="376" t="str">
        <f>L363</f>
        <v>6.14</v>
      </c>
      <c r="C386" s="377" t="s">
        <v>1425</v>
      </c>
      <c r="D386" s="409" t="s">
        <v>1426</v>
      </c>
      <c r="E386" s="410"/>
      <c r="F386" s="410"/>
      <c r="G386" s="410"/>
      <c r="H386" s="410"/>
      <c r="I386" s="411"/>
      <c r="J386" s="361"/>
      <c r="K386" s="361"/>
      <c r="L386" s="361"/>
      <c r="M386" s="361"/>
      <c r="N386" s="361"/>
      <c r="O386" s="361"/>
      <c r="P386" s="361"/>
      <c r="Q386" s="361"/>
      <c r="R386" s="361"/>
      <c r="S386" s="361"/>
      <c r="T386" s="361"/>
      <c r="U386" s="361"/>
      <c r="V386" s="361"/>
      <c r="W386" s="361"/>
      <c r="X386" s="361"/>
    </row>
    <row r="387" spans="1:24" s="362" customFormat="1" ht="15">
      <c r="A387" s="360"/>
      <c r="B387" s="378"/>
      <c r="C387" s="364" t="s">
        <v>1188</v>
      </c>
      <c r="D387" s="365"/>
      <c r="E387" s="366" t="s">
        <v>1360</v>
      </c>
      <c r="F387" s="366" t="s">
        <v>1360</v>
      </c>
      <c r="G387" s="366" t="s">
        <v>1360</v>
      </c>
      <c r="H387" s="366" t="s">
        <v>1360</v>
      </c>
      <c r="I387" s="379" t="s">
        <v>1361</v>
      </c>
      <c r="J387" s="360"/>
      <c r="K387" s="360"/>
      <c r="L387" s="360"/>
      <c r="M387" s="360"/>
      <c r="N387" s="360"/>
      <c r="O387" s="360"/>
      <c r="P387" s="360"/>
    </row>
    <row r="388" spans="1:24" s="362" customFormat="1" ht="15">
      <c r="A388" s="360"/>
      <c r="B388" s="400" t="s">
        <v>1391</v>
      </c>
      <c r="C388" s="401"/>
      <c r="D388" s="402"/>
      <c r="E388" s="367">
        <v>280</v>
      </c>
      <c r="F388" s="367"/>
      <c r="G388" s="367"/>
      <c r="H388" s="372"/>
      <c r="I388" s="380">
        <f t="shared" ref="I388:I389" si="1">SUM(E388:H388)</f>
        <v>280</v>
      </c>
      <c r="J388" s="373"/>
      <c r="K388" s="360"/>
      <c r="L388" s="360"/>
      <c r="M388" s="360"/>
      <c r="N388" s="360"/>
      <c r="O388" s="360"/>
      <c r="P388" s="360"/>
    </row>
    <row r="389" spans="1:24" s="362" customFormat="1" ht="15">
      <c r="A389" s="360"/>
      <c r="B389" s="400" t="s">
        <v>1427</v>
      </c>
      <c r="C389" s="401"/>
      <c r="D389" s="402"/>
      <c r="E389" s="367">
        <v>30</v>
      </c>
      <c r="F389" s="367"/>
      <c r="G389" s="367"/>
      <c r="H389" s="368"/>
      <c r="I389" s="380">
        <f t="shared" si="1"/>
        <v>30</v>
      </c>
      <c r="J389" s="373"/>
      <c r="K389" s="360"/>
      <c r="L389" s="360"/>
      <c r="M389" s="360"/>
      <c r="N389" s="360"/>
      <c r="O389" s="360"/>
      <c r="P389" s="360"/>
    </row>
    <row r="390" spans="1:24" s="362" customFormat="1" ht="15.75" thickBot="1">
      <c r="A390" s="360"/>
      <c r="B390" s="381"/>
      <c r="C390" s="382"/>
      <c r="D390" s="383">
        <f>P387</f>
        <v>0</v>
      </c>
      <c r="E390" s="384"/>
      <c r="F390" s="384"/>
      <c r="G390" s="384"/>
      <c r="H390" s="385"/>
      <c r="I390" s="386">
        <f>SUM(I388:I389)</f>
        <v>310</v>
      </c>
      <c r="J390" s="374"/>
      <c r="K390" s="374"/>
      <c r="L390" s="374"/>
      <c r="M390" s="360"/>
      <c r="N390" s="360"/>
      <c r="O390" s="360"/>
      <c r="P390" s="360"/>
    </row>
    <row r="391" spans="1:24" s="362" customFormat="1" ht="15.75" thickBot="1">
      <c r="A391" s="360"/>
      <c r="B391" s="360"/>
      <c r="C391" s="360"/>
      <c r="D391" s="369"/>
      <c r="E391" s="369"/>
      <c r="F391" s="369"/>
      <c r="G391" s="369"/>
      <c r="H391" s="369"/>
      <c r="I391" s="370"/>
      <c r="J391" s="360"/>
      <c r="K391" s="360"/>
      <c r="L391" s="360"/>
      <c r="M391" s="360"/>
      <c r="N391" s="360"/>
      <c r="O391" s="360"/>
      <c r="P391" s="360"/>
    </row>
    <row r="392" spans="1:24" s="362" customFormat="1" ht="31.5" customHeight="1">
      <c r="A392" s="360"/>
      <c r="B392" s="376" t="str">
        <f>L364</f>
        <v>6.15</v>
      </c>
      <c r="C392" s="377" t="s">
        <v>1428</v>
      </c>
      <c r="D392" s="409" t="s">
        <v>1429</v>
      </c>
      <c r="E392" s="410"/>
      <c r="F392" s="410"/>
      <c r="G392" s="410"/>
      <c r="H392" s="410"/>
      <c r="I392" s="411"/>
      <c r="J392" s="361"/>
      <c r="K392" s="361"/>
      <c r="L392" s="361"/>
      <c r="M392" s="361"/>
      <c r="N392" s="361"/>
      <c r="O392" s="361"/>
      <c r="P392" s="361"/>
      <c r="Q392" s="361"/>
      <c r="R392" s="361"/>
      <c r="S392" s="361"/>
      <c r="T392" s="361"/>
      <c r="U392" s="361"/>
      <c r="V392" s="361"/>
      <c r="W392" s="361"/>
      <c r="X392" s="361"/>
    </row>
    <row r="393" spans="1:24" s="362" customFormat="1" ht="15">
      <c r="A393" s="360"/>
      <c r="B393" s="378"/>
      <c r="C393" s="364" t="s">
        <v>1188</v>
      </c>
      <c r="D393" s="365"/>
      <c r="E393" s="366" t="s">
        <v>1360</v>
      </c>
      <c r="F393" s="366" t="s">
        <v>1360</v>
      </c>
      <c r="G393" s="366" t="s">
        <v>1360</v>
      </c>
      <c r="H393" s="366" t="s">
        <v>1193</v>
      </c>
      <c r="I393" s="379" t="s">
        <v>1380</v>
      </c>
      <c r="J393" s="360"/>
      <c r="K393" s="360"/>
      <c r="L393" s="360"/>
      <c r="M393" s="360"/>
      <c r="N393" s="360"/>
      <c r="O393" s="360"/>
      <c r="P393" s="360"/>
    </row>
    <row r="394" spans="1:24" s="362" customFormat="1" ht="15">
      <c r="A394" s="360"/>
      <c r="B394" s="400" t="s">
        <v>1430</v>
      </c>
      <c r="C394" s="401"/>
      <c r="D394" s="402"/>
      <c r="E394" s="367"/>
      <c r="F394" s="367"/>
      <c r="G394" s="367"/>
      <c r="H394" s="367">
        <v>5</v>
      </c>
      <c r="I394" s="380">
        <f t="shared" ref="I394:I395" si="2">SUM(E394:H394)</f>
        <v>5</v>
      </c>
      <c r="J394" s="373"/>
      <c r="K394" s="360"/>
      <c r="L394" s="360"/>
      <c r="M394" s="360"/>
      <c r="N394" s="360"/>
      <c r="O394" s="360"/>
      <c r="P394" s="360"/>
    </row>
    <row r="395" spans="1:24" s="362" customFormat="1" ht="15">
      <c r="A395" s="360"/>
      <c r="B395" s="400" t="s">
        <v>1431</v>
      </c>
      <c r="C395" s="401"/>
      <c r="D395" s="402"/>
      <c r="E395" s="367"/>
      <c r="F395" s="367"/>
      <c r="G395" s="367"/>
      <c r="H395" s="363">
        <v>1</v>
      </c>
      <c r="I395" s="380">
        <f t="shared" si="2"/>
        <v>1</v>
      </c>
      <c r="J395" s="373"/>
      <c r="K395" s="360"/>
      <c r="L395" s="360"/>
      <c r="M395" s="360"/>
      <c r="N395" s="360"/>
      <c r="O395" s="360"/>
      <c r="P395" s="360"/>
    </row>
    <row r="396" spans="1:24" s="362" customFormat="1" ht="15.75" thickBot="1">
      <c r="A396" s="360"/>
      <c r="B396" s="381"/>
      <c r="C396" s="382"/>
      <c r="D396" s="383">
        <f>P393</f>
        <v>0</v>
      </c>
      <c r="E396" s="384"/>
      <c r="F396" s="384"/>
      <c r="G396" s="384"/>
      <c r="H396" s="385"/>
      <c r="I396" s="386">
        <f>SUM(I394:I395)</f>
        <v>6</v>
      </c>
      <c r="J396" s="373"/>
      <c r="K396" s="374"/>
      <c r="L396" s="374"/>
      <c r="M396" s="360"/>
      <c r="N396" s="360"/>
      <c r="O396" s="360"/>
      <c r="P396" s="360"/>
    </row>
    <row r="397" spans="1:24" s="362" customFormat="1" ht="15.75" thickBot="1">
      <c r="A397" s="360"/>
      <c r="B397" s="360"/>
      <c r="C397" s="360"/>
      <c r="D397" s="369"/>
      <c r="E397" s="369"/>
      <c r="F397" s="369"/>
      <c r="G397" s="369"/>
      <c r="H397" s="369"/>
      <c r="I397" s="370"/>
      <c r="J397" s="360"/>
      <c r="K397" s="360"/>
      <c r="L397" s="360"/>
      <c r="M397" s="360"/>
      <c r="N397" s="360"/>
      <c r="O397" s="360"/>
      <c r="P397" s="360"/>
    </row>
    <row r="398" spans="1:24" s="362" customFormat="1" ht="31.5" customHeight="1">
      <c r="A398" s="360"/>
      <c r="B398" s="376" t="str">
        <f>L365</f>
        <v>6.16</v>
      </c>
      <c r="C398" s="377" t="s">
        <v>1432</v>
      </c>
      <c r="D398" s="409" t="s">
        <v>1433</v>
      </c>
      <c r="E398" s="410"/>
      <c r="F398" s="410"/>
      <c r="G398" s="410"/>
      <c r="H398" s="410"/>
      <c r="I398" s="411"/>
      <c r="J398" s="361"/>
      <c r="K398" s="361"/>
      <c r="L398" s="361"/>
      <c r="M398" s="361"/>
      <c r="N398" s="361"/>
      <c r="O398" s="361"/>
      <c r="P398" s="361"/>
      <c r="Q398" s="361"/>
      <c r="R398" s="361"/>
      <c r="S398" s="361"/>
      <c r="T398" s="361"/>
      <c r="U398" s="361"/>
      <c r="V398" s="361"/>
      <c r="W398" s="361"/>
      <c r="X398" s="361"/>
    </row>
    <row r="399" spans="1:24" s="362" customFormat="1" ht="15">
      <c r="A399" s="360"/>
      <c r="B399" s="378"/>
      <c r="C399" s="364" t="s">
        <v>1188</v>
      </c>
      <c r="D399" s="365"/>
      <c r="E399" s="366" t="s">
        <v>1360</v>
      </c>
      <c r="F399" s="366" t="s">
        <v>1360</v>
      </c>
      <c r="G399" s="366" t="s">
        <v>1360</v>
      </c>
      <c r="H399" s="366" t="s">
        <v>1193</v>
      </c>
      <c r="I399" s="379" t="s">
        <v>1380</v>
      </c>
      <c r="J399" s="360"/>
      <c r="K399" s="360"/>
      <c r="L399" s="360"/>
      <c r="M399" s="360"/>
      <c r="N399" s="360"/>
      <c r="O399" s="360"/>
      <c r="P399" s="360"/>
    </row>
    <row r="400" spans="1:24" s="362" customFormat="1" ht="15">
      <c r="A400" s="360"/>
      <c r="B400" s="400" t="s">
        <v>1427</v>
      </c>
      <c r="C400" s="401"/>
      <c r="D400" s="402"/>
      <c r="E400" s="367"/>
      <c r="F400" s="367"/>
      <c r="G400" s="367"/>
      <c r="H400" s="363">
        <v>1</v>
      </c>
      <c r="I400" s="380">
        <f>SUM(E400:H400)</f>
        <v>1</v>
      </c>
      <c r="J400" s="373"/>
      <c r="K400" s="360"/>
      <c r="L400" s="360"/>
      <c r="M400" s="360"/>
      <c r="N400" s="360"/>
      <c r="O400" s="360"/>
      <c r="P400" s="360"/>
    </row>
    <row r="401" spans="1:24" s="362" customFormat="1" ht="15.75" thickBot="1">
      <c r="A401" s="360"/>
      <c r="B401" s="381"/>
      <c r="C401" s="382"/>
      <c r="D401" s="383">
        <f>P399</f>
        <v>0</v>
      </c>
      <c r="E401" s="384"/>
      <c r="F401" s="384"/>
      <c r="G401" s="384"/>
      <c r="H401" s="385"/>
      <c r="I401" s="386">
        <f>SUM(I400)</f>
        <v>1</v>
      </c>
      <c r="J401" s="373"/>
      <c r="K401" s="374"/>
      <c r="L401" s="374"/>
      <c r="M401" s="360"/>
      <c r="N401" s="360"/>
      <c r="O401" s="360"/>
      <c r="P401" s="360"/>
    </row>
    <row r="402" spans="1:24" s="362" customFormat="1" ht="15.75" thickBot="1">
      <c r="A402" s="360"/>
      <c r="B402" s="360"/>
      <c r="C402" s="360"/>
      <c r="D402" s="369"/>
      <c r="E402" s="369"/>
      <c r="F402" s="369"/>
      <c r="G402" s="369"/>
      <c r="H402" s="369"/>
      <c r="I402" s="370"/>
      <c r="J402" s="360"/>
      <c r="K402" s="360"/>
      <c r="L402" s="360"/>
      <c r="M402" s="360"/>
      <c r="N402" s="360"/>
      <c r="O402" s="360"/>
      <c r="P402" s="360"/>
    </row>
    <row r="403" spans="1:24" s="362" customFormat="1" ht="31.5" customHeight="1">
      <c r="A403" s="360"/>
      <c r="B403" s="376" t="str">
        <f>L366</f>
        <v>6.17</v>
      </c>
      <c r="C403" s="377" t="s">
        <v>1434</v>
      </c>
      <c r="D403" s="409" t="s">
        <v>1435</v>
      </c>
      <c r="E403" s="410"/>
      <c r="F403" s="410"/>
      <c r="G403" s="410"/>
      <c r="H403" s="410"/>
      <c r="I403" s="411"/>
      <c r="J403" s="361"/>
      <c r="K403" s="361"/>
      <c r="L403" s="361"/>
      <c r="M403" s="361"/>
      <c r="N403" s="361"/>
      <c r="O403" s="361"/>
      <c r="P403" s="361"/>
      <c r="Q403" s="361"/>
      <c r="R403" s="361"/>
      <c r="S403" s="361"/>
      <c r="T403" s="361"/>
      <c r="U403" s="361"/>
      <c r="V403" s="361"/>
      <c r="W403" s="361"/>
      <c r="X403" s="361"/>
    </row>
    <row r="404" spans="1:24" s="362" customFormat="1" ht="15">
      <c r="A404" s="360"/>
      <c r="B404" s="378"/>
      <c r="C404" s="364" t="s">
        <v>1188</v>
      </c>
      <c r="D404" s="365"/>
      <c r="E404" s="366" t="s">
        <v>1190</v>
      </c>
      <c r="F404" s="366" t="s">
        <v>1436</v>
      </c>
      <c r="G404" s="366" t="s">
        <v>1437</v>
      </c>
      <c r="H404" s="366" t="s">
        <v>1193</v>
      </c>
      <c r="I404" s="379" t="s">
        <v>1380</v>
      </c>
      <c r="J404" s="360"/>
      <c r="K404" s="360"/>
      <c r="L404" s="360"/>
      <c r="M404" s="360"/>
      <c r="N404" s="360"/>
      <c r="O404" s="360"/>
      <c r="P404" s="360"/>
    </row>
    <row r="405" spans="1:24" s="362" customFormat="1" ht="15">
      <c r="A405" s="360"/>
      <c r="B405" s="400" t="s">
        <v>1438</v>
      </c>
      <c r="C405" s="401"/>
      <c r="D405" s="402"/>
      <c r="E405" s="367"/>
      <c r="F405" s="367"/>
      <c r="G405" s="367"/>
      <c r="H405" s="363">
        <v>1</v>
      </c>
      <c r="I405" s="380">
        <f>SUM(E405:H405)</f>
        <v>1</v>
      </c>
      <c r="J405" s="360"/>
      <c r="K405" s="360"/>
      <c r="L405" s="360"/>
      <c r="M405" s="360"/>
      <c r="N405" s="360"/>
      <c r="O405" s="360"/>
      <c r="P405" s="360"/>
    </row>
    <row r="406" spans="1:24" s="362" customFormat="1" ht="15.75" thickBot="1">
      <c r="A406" s="360"/>
      <c r="B406" s="381"/>
      <c r="C406" s="383">
        <f>P404</f>
        <v>0</v>
      </c>
      <c r="D406" s="384"/>
      <c r="E406" s="384"/>
      <c r="F406" s="384"/>
      <c r="G406" s="384"/>
      <c r="H406" s="385"/>
      <c r="I406" s="386">
        <f>SUM(I405)</f>
        <v>1</v>
      </c>
      <c r="J406" s="360"/>
      <c r="K406" s="360"/>
      <c r="L406" s="360"/>
      <c r="M406" s="360"/>
      <c r="N406" s="360"/>
      <c r="O406" s="360"/>
      <c r="P406" s="360"/>
    </row>
    <row r="407" spans="1:24" s="362" customFormat="1" ht="15.75" thickBot="1">
      <c r="A407" s="360"/>
      <c r="B407" s="360"/>
      <c r="C407" s="360"/>
      <c r="D407" s="369"/>
      <c r="E407" s="369"/>
      <c r="F407" s="369"/>
      <c r="G407" s="369"/>
      <c r="H407" s="369"/>
      <c r="I407" s="370"/>
      <c r="J407" s="360"/>
      <c r="K407" s="360"/>
      <c r="L407" s="360"/>
      <c r="M407" s="360"/>
      <c r="N407" s="360"/>
      <c r="O407" s="360"/>
      <c r="P407" s="360"/>
    </row>
    <row r="408" spans="1:24" s="362" customFormat="1" ht="31.5" customHeight="1">
      <c r="A408" s="360"/>
      <c r="B408" s="376" t="str">
        <f>L367</f>
        <v>6.18</v>
      </c>
      <c r="C408" s="377" t="s">
        <v>1439</v>
      </c>
      <c r="D408" s="409" t="s">
        <v>1440</v>
      </c>
      <c r="E408" s="410"/>
      <c r="F408" s="410"/>
      <c r="G408" s="410"/>
      <c r="H408" s="410"/>
      <c r="I408" s="411"/>
      <c r="J408" s="361"/>
      <c r="K408" s="361"/>
      <c r="L408" s="361"/>
      <c r="M408" s="361"/>
      <c r="N408" s="361"/>
      <c r="O408" s="361"/>
      <c r="P408" s="361"/>
      <c r="Q408" s="361"/>
      <c r="R408" s="361"/>
      <c r="S408" s="361"/>
      <c r="T408" s="361"/>
      <c r="U408" s="361"/>
      <c r="V408" s="361"/>
      <c r="W408" s="361"/>
      <c r="X408" s="361"/>
    </row>
    <row r="409" spans="1:24" s="362" customFormat="1" ht="15">
      <c r="A409" s="360"/>
      <c r="B409" s="378"/>
      <c r="C409" s="364" t="s">
        <v>1188</v>
      </c>
      <c r="D409" s="365"/>
      <c r="E409" s="366" t="s">
        <v>1437</v>
      </c>
      <c r="F409" s="366" t="s">
        <v>1437</v>
      </c>
      <c r="G409" s="366" t="s">
        <v>1437</v>
      </c>
      <c r="H409" s="366" t="s">
        <v>1193</v>
      </c>
      <c r="I409" s="379" t="s">
        <v>1380</v>
      </c>
      <c r="J409" s="360"/>
      <c r="K409" s="360"/>
      <c r="L409" s="360"/>
      <c r="M409" s="360"/>
      <c r="N409" s="360"/>
      <c r="O409" s="360"/>
      <c r="P409" s="360"/>
    </row>
    <row r="410" spans="1:24" s="362" customFormat="1" ht="15">
      <c r="A410" s="360"/>
      <c r="B410" s="404" t="s">
        <v>1441</v>
      </c>
      <c r="C410" s="405"/>
      <c r="D410" s="406"/>
      <c r="E410" s="407"/>
      <c r="F410" s="407"/>
      <c r="G410" s="407"/>
      <c r="H410" s="375">
        <v>5</v>
      </c>
      <c r="I410" s="408">
        <f>SUM(E410:H410)</f>
        <v>5</v>
      </c>
      <c r="J410" s="360"/>
      <c r="K410" s="360"/>
      <c r="L410" s="360"/>
      <c r="M410" s="360"/>
      <c r="N410" s="360"/>
      <c r="O410" s="360"/>
      <c r="P410" s="360"/>
    </row>
    <row r="411" spans="1:24" s="362" customFormat="1" ht="15.75" thickBot="1">
      <c r="A411" s="360"/>
      <c r="B411" s="387"/>
      <c r="C411" s="388"/>
      <c r="D411" s="389">
        <f>P409</f>
        <v>0</v>
      </c>
      <c r="E411" s="390"/>
      <c r="F411" s="390"/>
      <c r="G411" s="390"/>
      <c r="H411" s="391"/>
      <c r="I411" s="392">
        <f>SUM(I410)</f>
        <v>5</v>
      </c>
      <c r="J411" s="374"/>
      <c r="K411" s="360"/>
      <c r="L411" s="360"/>
      <c r="M411" s="360"/>
      <c r="N411" s="360"/>
      <c r="O411" s="360"/>
      <c r="P411" s="360"/>
    </row>
    <row r="412" spans="1:24" s="362" customFormat="1" ht="15.75" thickBot="1">
      <c r="A412" s="360"/>
      <c r="B412" s="360"/>
      <c r="C412" s="360"/>
      <c r="D412" s="369"/>
      <c r="E412" s="369"/>
      <c r="F412" s="369"/>
      <c r="G412" s="369"/>
      <c r="H412" s="369"/>
      <c r="I412" s="370"/>
      <c r="J412" s="360"/>
      <c r="K412" s="360"/>
      <c r="L412" s="360"/>
      <c r="M412" s="360"/>
      <c r="N412" s="360"/>
      <c r="O412" s="360"/>
      <c r="P412" s="360"/>
    </row>
    <row r="413" spans="1:24" s="362" customFormat="1" ht="31.5" customHeight="1">
      <c r="A413" s="360"/>
      <c r="B413" s="376" t="str">
        <f>L368</f>
        <v>6.19</v>
      </c>
      <c r="C413" s="377" t="s">
        <v>1442</v>
      </c>
      <c r="D413" s="409" t="s">
        <v>1443</v>
      </c>
      <c r="E413" s="410"/>
      <c r="F413" s="410"/>
      <c r="G413" s="410"/>
      <c r="H413" s="410"/>
      <c r="I413" s="411"/>
      <c r="J413" s="361"/>
      <c r="K413" s="361"/>
      <c r="L413" s="361"/>
      <c r="M413" s="361"/>
      <c r="N413" s="361"/>
      <c r="O413" s="361"/>
      <c r="P413" s="361"/>
      <c r="Q413" s="361"/>
      <c r="R413" s="361"/>
      <c r="S413" s="361"/>
      <c r="T413" s="361"/>
      <c r="U413" s="361"/>
      <c r="V413" s="361"/>
      <c r="W413" s="361"/>
      <c r="X413" s="361"/>
    </row>
    <row r="414" spans="1:24" s="362" customFormat="1" ht="15">
      <c r="A414" s="360"/>
      <c r="B414" s="378"/>
      <c r="C414" s="364" t="s">
        <v>1188</v>
      </c>
      <c r="D414" s="365"/>
      <c r="E414" s="366" t="s">
        <v>1437</v>
      </c>
      <c r="F414" s="366" t="s">
        <v>1437</v>
      </c>
      <c r="G414" s="366" t="s">
        <v>1437</v>
      </c>
      <c r="H414" s="366" t="s">
        <v>1193</v>
      </c>
      <c r="I414" s="379" t="s">
        <v>1380</v>
      </c>
      <c r="J414" s="360"/>
      <c r="K414" s="360"/>
      <c r="L414" s="360"/>
      <c r="M414" s="360"/>
      <c r="N414" s="360"/>
      <c r="O414" s="360"/>
      <c r="P414" s="360"/>
    </row>
    <row r="415" spans="1:24" s="362" customFormat="1" ht="15">
      <c r="A415" s="360"/>
      <c r="B415" s="400" t="s">
        <v>1444</v>
      </c>
      <c r="C415" s="401"/>
      <c r="D415" s="402"/>
      <c r="E415" s="367"/>
      <c r="F415" s="367"/>
      <c r="G415" s="368"/>
      <c r="H415" s="363">
        <v>1</v>
      </c>
      <c r="I415" s="380">
        <f>H415</f>
        <v>1</v>
      </c>
      <c r="J415" s="360"/>
      <c r="K415" s="360"/>
      <c r="L415" s="360"/>
      <c r="M415" s="360"/>
      <c r="N415" s="360"/>
      <c r="O415" s="360"/>
      <c r="P415" s="360"/>
    </row>
    <row r="416" spans="1:24" s="362" customFormat="1" ht="15.75" thickBot="1">
      <c r="A416" s="360"/>
      <c r="B416" s="381"/>
      <c r="C416" s="382"/>
      <c r="D416" s="383">
        <f>P414</f>
        <v>0</v>
      </c>
      <c r="E416" s="384"/>
      <c r="F416" s="384"/>
      <c r="G416" s="384"/>
      <c r="H416" s="385"/>
      <c r="I416" s="386">
        <f>SUM(I415)</f>
        <v>1</v>
      </c>
      <c r="J416" s="360"/>
      <c r="K416" s="360"/>
      <c r="L416" s="360"/>
      <c r="M416" s="360"/>
      <c r="N416" s="360"/>
      <c r="O416" s="360"/>
      <c r="P416" s="360"/>
    </row>
    <row r="417" spans="1:24" s="362" customFormat="1" ht="15.75" thickBot="1">
      <c r="A417" s="360"/>
      <c r="B417" s="360"/>
      <c r="C417" s="360"/>
      <c r="D417" s="369"/>
      <c r="E417" s="369"/>
      <c r="F417" s="369"/>
      <c r="G417" s="369"/>
      <c r="H417" s="369"/>
      <c r="I417" s="370"/>
      <c r="J417" s="360"/>
      <c r="K417" s="360"/>
      <c r="L417" s="360"/>
      <c r="M417" s="360"/>
      <c r="N417" s="360"/>
      <c r="O417" s="360"/>
      <c r="P417" s="360"/>
    </row>
    <row r="418" spans="1:24" s="362" customFormat="1" ht="31.5" customHeight="1">
      <c r="A418" s="360"/>
      <c r="B418" s="376" t="str">
        <f>L369</f>
        <v>6.20</v>
      </c>
      <c r="C418" s="377" t="s">
        <v>1445</v>
      </c>
      <c r="D418" s="409" t="s">
        <v>1446</v>
      </c>
      <c r="E418" s="410"/>
      <c r="F418" s="410"/>
      <c r="G418" s="410"/>
      <c r="H418" s="410"/>
      <c r="I418" s="411"/>
      <c r="J418" s="361"/>
      <c r="K418" s="361"/>
      <c r="L418" s="361"/>
      <c r="M418" s="361"/>
      <c r="N418" s="361"/>
      <c r="O418" s="361"/>
      <c r="P418" s="361"/>
      <c r="Q418" s="361"/>
      <c r="R418" s="361"/>
      <c r="S418" s="361"/>
      <c r="T418" s="361"/>
      <c r="U418" s="361"/>
      <c r="V418" s="361"/>
      <c r="W418" s="361"/>
      <c r="X418" s="361"/>
    </row>
    <row r="419" spans="1:24" s="362" customFormat="1" ht="15">
      <c r="A419" s="360"/>
      <c r="B419" s="378"/>
      <c r="C419" s="364" t="s">
        <v>1188</v>
      </c>
      <c r="D419" s="365"/>
      <c r="E419" s="366" t="s">
        <v>1437</v>
      </c>
      <c r="F419" s="366" t="s">
        <v>1437</v>
      </c>
      <c r="G419" s="366" t="s">
        <v>1437</v>
      </c>
      <c r="H419" s="366" t="s">
        <v>1193</v>
      </c>
      <c r="I419" s="379" t="s">
        <v>1380</v>
      </c>
      <c r="J419" s="360"/>
      <c r="K419" s="360"/>
      <c r="L419" s="360"/>
      <c r="M419" s="360"/>
      <c r="N419" s="360"/>
      <c r="O419" s="360"/>
      <c r="P419" s="360"/>
    </row>
    <row r="420" spans="1:24" s="362" customFormat="1" ht="15">
      <c r="A420" s="360"/>
      <c r="B420" s="400" t="s">
        <v>1430</v>
      </c>
      <c r="C420" s="401"/>
      <c r="D420" s="402"/>
      <c r="E420" s="367"/>
      <c r="F420" s="368"/>
      <c r="G420" s="368"/>
      <c r="H420" s="363">
        <v>5</v>
      </c>
      <c r="I420" s="380">
        <f t="shared" ref="I420:I422" si="3">H420</f>
        <v>5</v>
      </c>
      <c r="J420" s="360"/>
      <c r="K420" s="360"/>
      <c r="L420" s="360"/>
      <c r="M420" s="360"/>
      <c r="N420" s="360"/>
      <c r="O420" s="360"/>
      <c r="P420" s="360"/>
    </row>
    <row r="421" spans="1:24" s="362" customFormat="1" ht="15">
      <c r="A421" s="360"/>
      <c r="B421" s="400" t="s">
        <v>1447</v>
      </c>
      <c r="C421" s="401"/>
      <c r="D421" s="402"/>
      <c r="E421" s="367"/>
      <c r="F421" s="368"/>
      <c r="G421" s="368"/>
      <c r="H421" s="363">
        <v>1</v>
      </c>
      <c r="I421" s="380">
        <f t="shared" si="3"/>
        <v>1</v>
      </c>
      <c r="J421" s="360"/>
      <c r="K421" s="360"/>
      <c r="L421" s="360"/>
      <c r="M421" s="360"/>
      <c r="N421" s="360"/>
      <c r="O421" s="360"/>
      <c r="P421" s="360"/>
    </row>
    <row r="422" spans="1:24" s="362" customFormat="1" ht="15">
      <c r="A422" s="360"/>
      <c r="B422" s="400" t="s">
        <v>1431</v>
      </c>
      <c r="C422" s="401"/>
      <c r="D422" s="402"/>
      <c r="E422" s="367"/>
      <c r="F422" s="368"/>
      <c r="G422" s="368"/>
      <c r="H422" s="363">
        <v>1</v>
      </c>
      <c r="I422" s="380">
        <f t="shared" si="3"/>
        <v>1</v>
      </c>
      <c r="J422" s="360"/>
      <c r="K422" s="360"/>
      <c r="L422" s="360"/>
      <c r="M422" s="360"/>
      <c r="N422" s="360"/>
      <c r="O422" s="360"/>
      <c r="P422" s="360"/>
    </row>
    <row r="423" spans="1:24" s="362" customFormat="1" ht="15.75" thickBot="1">
      <c r="A423" s="360"/>
      <c r="B423" s="381"/>
      <c r="C423" s="382"/>
      <c r="D423" s="383">
        <f>P419</f>
        <v>0</v>
      </c>
      <c r="E423" s="384"/>
      <c r="F423" s="384"/>
      <c r="G423" s="384"/>
      <c r="H423" s="385"/>
      <c r="I423" s="386">
        <f>SUM(I420:I422)</f>
        <v>7</v>
      </c>
      <c r="J423" s="360"/>
      <c r="K423" s="360"/>
      <c r="L423" s="360"/>
      <c r="M423" s="360"/>
      <c r="N423" s="360"/>
      <c r="O423" s="360"/>
      <c r="P423" s="360"/>
    </row>
    <row r="424" spans="1:24" s="362" customFormat="1" ht="15.75" thickBot="1">
      <c r="A424" s="360"/>
      <c r="B424" s="360"/>
      <c r="C424" s="360"/>
      <c r="D424" s="369"/>
      <c r="E424" s="369"/>
      <c r="F424" s="369"/>
      <c r="G424" s="369"/>
      <c r="H424" s="369"/>
      <c r="I424" s="370"/>
      <c r="J424" s="360"/>
      <c r="K424" s="360"/>
      <c r="L424" s="360"/>
      <c r="M424" s="360"/>
      <c r="N424" s="360"/>
      <c r="O424" s="360"/>
      <c r="P424" s="360"/>
    </row>
    <row r="425" spans="1:24" s="362" customFormat="1" ht="31.5" customHeight="1">
      <c r="A425" s="360"/>
      <c r="B425" s="376" t="str">
        <f>L370</f>
        <v>6.21</v>
      </c>
      <c r="C425" s="377" t="s">
        <v>1448</v>
      </c>
      <c r="D425" s="409" t="s">
        <v>1449</v>
      </c>
      <c r="E425" s="410"/>
      <c r="F425" s="410"/>
      <c r="G425" s="410"/>
      <c r="H425" s="410"/>
      <c r="I425" s="411"/>
      <c r="J425" s="361"/>
      <c r="K425" s="361"/>
      <c r="L425" s="361"/>
      <c r="M425" s="361"/>
      <c r="N425" s="361"/>
      <c r="O425" s="361"/>
      <c r="P425" s="361"/>
      <c r="Q425" s="361"/>
      <c r="R425" s="361"/>
      <c r="S425" s="361"/>
      <c r="T425" s="361"/>
      <c r="U425" s="361"/>
      <c r="V425" s="361"/>
      <c r="W425" s="361"/>
      <c r="X425" s="361"/>
    </row>
    <row r="426" spans="1:24" s="362" customFormat="1" ht="15">
      <c r="A426" s="360"/>
      <c r="B426" s="378"/>
      <c r="C426" s="364" t="s">
        <v>1188</v>
      </c>
      <c r="D426" s="365"/>
      <c r="E426" s="366" t="s">
        <v>1437</v>
      </c>
      <c r="F426" s="366" t="s">
        <v>1437</v>
      </c>
      <c r="G426" s="366" t="s">
        <v>1437</v>
      </c>
      <c r="H426" s="366" t="s">
        <v>1193</v>
      </c>
      <c r="I426" s="379" t="s">
        <v>1380</v>
      </c>
      <c r="J426" s="360"/>
      <c r="K426" s="360"/>
      <c r="L426" s="360"/>
      <c r="M426" s="360"/>
      <c r="N426" s="360"/>
      <c r="O426" s="360"/>
      <c r="P426" s="360"/>
    </row>
    <row r="427" spans="1:24" s="362" customFormat="1" ht="15">
      <c r="A427" s="360"/>
      <c r="B427" s="400" t="s">
        <v>1450</v>
      </c>
      <c r="C427" s="401"/>
      <c r="D427" s="402"/>
      <c r="E427" s="367"/>
      <c r="F427" s="368"/>
      <c r="G427" s="368"/>
      <c r="H427" s="367">
        <v>2</v>
      </c>
      <c r="I427" s="380">
        <f>H427</f>
        <v>2</v>
      </c>
      <c r="J427" s="360"/>
      <c r="K427" s="360"/>
      <c r="L427" s="360"/>
      <c r="M427" s="360"/>
      <c r="N427" s="360"/>
      <c r="O427" s="360"/>
      <c r="P427" s="360"/>
    </row>
    <row r="428" spans="1:24" s="362" customFormat="1" ht="15.75" thickBot="1">
      <c r="A428" s="360"/>
      <c r="B428" s="381"/>
      <c r="C428" s="382"/>
      <c r="D428" s="383">
        <f>P426</f>
        <v>0</v>
      </c>
      <c r="E428" s="384"/>
      <c r="F428" s="384"/>
      <c r="G428" s="384"/>
      <c r="H428" s="385"/>
      <c r="I428" s="386">
        <f>SUM(I427)</f>
        <v>2</v>
      </c>
      <c r="J428" s="360"/>
      <c r="K428" s="360"/>
      <c r="L428" s="360"/>
      <c r="M428" s="360"/>
      <c r="N428" s="360"/>
      <c r="O428" s="360"/>
      <c r="P428" s="360"/>
    </row>
    <row r="429" spans="1:24" s="362" customFormat="1" ht="15.75" thickBot="1">
      <c r="A429" s="360"/>
      <c r="B429" s="360"/>
      <c r="C429" s="360"/>
      <c r="D429" s="369"/>
      <c r="E429" s="369"/>
      <c r="F429" s="369"/>
      <c r="G429" s="369"/>
      <c r="H429" s="369"/>
      <c r="I429" s="370"/>
      <c r="J429" s="360"/>
      <c r="K429" s="360"/>
      <c r="L429" s="360"/>
      <c r="M429" s="360"/>
      <c r="N429" s="360"/>
      <c r="O429" s="360"/>
      <c r="P429" s="360"/>
    </row>
    <row r="430" spans="1:24" s="362" customFormat="1" ht="31.5" customHeight="1">
      <c r="A430" s="360"/>
      <c r="B430" s="376" t="str">
        <f>L371</f>
        <v>6.22</v>
      </c>
      <c r="C430" s="377" t="s">
        <v>1451</v>
      </c>
      <c r="D430" s="409" t="s">
        <v>1452</v>
      </c>
      <c r="E430" s="410"/>
      <c r="F430" s="410"/>
      <c r="G430" s="410"/>
      <c r="H430" s="410"/>
      <c r="I430" s="411"/>
      <c r="J430" s="361"/>
      <c r="K430" s="361"/>
      <c r="L430" s="361"/>
      <c r="M430" s="361"/>
      <c r="N430" s="361"/>
      <c r="O430" s="361"/>
      <c r="P430" s="361"/>
      <c r="Q430" s="361"/>
      <c r="R430" s="361"/>
      <c r="S430" s="361"/>
      <c r="T430" s="361"/>
      <c r="U430" s="361"/>
      <c r="V430" s="361"/>
      <c r="W430" s="361"/>
      <c r="X430" s="361"/>
    </row>
    <row r="431" spans="1:24" s="362" customFormat="1" ht="15">
      <c r="A431" s="360"/>
      <c r="B431" s="378"/>
      <c r="C431" s="364" t="s">
        <v>1188</v>
      </c>
      <c r="D431" s="365"/>
      <c r="E431" s="366" t="s">
        <v>1437</v>
      </c>
      <c r="F431" s="366" t="s">
        <v>1437</v>
      </c>
      <c r="G431" s="366" t="s">
        <v>1437</v>
      </c>
      <c r="H431" s="366" t="s">
        <v>1193</v>
      </c>
      <c r="I431" s="379" t="s">
        <v>1380</v>
      </c>
      <c r="J431" s="360"/>
      <c r="K431" s="360"/>
      <c r="L431" s="360"/>
      <c r="M431" s="360"/>
      <c r="N431" s="360"/>
      <c r="O431" s="360"/>
      <c r="P431" s="360"/>
    </row>
    <row r="432" spans="1:24" s="362" customFormat="1" ht="15">
      <c r="A432" s="360"/>
      <c r="B432" s="400" t="s">
        <v>1453</v>
      </c>
      <c r="C432" s="401"/>
      <c r="D432" s="402"/>
      <c r="E432" s="368"/>
      <c r="F432" s="368"/>
      <c r="G432" s="368"/>
      <c r="H432" s="367">
        <v>8</v>
      </c>
      <c r="I432" s="380">
        <f>H432</f>
        <v>8</v>
      </c>
      <c r="J432" s="360"/>
      <c r="K432" s="360"/>
      <c r="L432" s="360"/>
      <c r="M432" s="360"/>
      <c r="N432" s="360"/>
      <c r="O432" s="360"/>
      <c r="P432" s="360"/>
    </row>
    <row r="433" spans="1:24" s="362" customFormat="1" ht="15.75" thickBot="1">
      <c r="A433" s="360"/>
      <c r="B433" s="381"/>
      <c r="C433" s="382"/>
      <c r="D433" s="383">
        <f>P431</f>
        <v>0</v>
      </c>
      <c r="E433" s="384"/>
      <c r="F433" s="384"/>
      <c r="G433" s="384"/>
      <c r="H433" s="385"/>
      <c r="I433" s="386">
        <f>SUM(I432)</f>
        <v>8</v>
      </c>
      <c r="J433" s="360"/>
      <c r="K433" s="360"/>
      <c r="L433" s="360"/>
      <c r="M433" s="360"/>
      <c r="N433" s="360"/>
      <c r="O433" s="360"/>
      <c r="P433" s="360"/>
    </row>
    <row r="434" spans="1:24" s="362" customFormat="1" ht="15.75" thickBot="1">
      <c r="A434" s="360"/>
      <c r="B434" s="360"/>
      <c r="C434" s="360"/>
      <c r="D434" s="369"/>
      <c r="E434" s="369"/>
      <c r="F434" s="369"/>
      <c r="G434" s="369"/>
      <c r="H434" s="369"/>
      <c r="I434" s="370"/>
      <c r="J434" s="360"/>
      <c r="K434" s="360"/>
      <c r="L434" s="360"/>
      <c r="M434" s="360"/>
      <c r="N434" s="360"/>
      <c r="O434" s="360"/>
      <c r="P434" s="360"/>
    </row>
    <row r="435" spans="1:24" s="362" customFormat="1" ht="31.5" customHeight="1">
      <c r="A435" s="360"/>
      <c r="B435" s="376" t="str">
        <f>L372</f>
        <v>6.23</v>
      </c>
      <c r="C435" s="377" t="s">
        <v>1454</v>
      </c>
      <c r="D435" s="409" t="s">
        <v>1455</v>
      </c>
      <c r="E435" s="410"/>
      <c r="F435" s="410"/>
      <c r="G435" s="410"/>
      <c r="H435" s="410"/>
      <c r="I435" s="411"/>
      <c r="J435" s="361"/>
      <c r="K435" s="361"/>
      <c r="L435" s="361"/>
      <c r="M435" s="361"/>
      <c r="N435" s="361"/>
      <c r="O435" s="361"/>
      <c r="P435" s="361"/>
      <c r="Q435" s="361"/>
      <c r="R435" s="361"/>
      <c r="S435" s="361"/>
      <c r="T435" s="361"/>
      <c r="U435" s="361"/>
      <c r="V435" s="361"/>
      <c r="W435" s="361"/>
      <c r="X435" s="361"/>
    </row>
    <row r="436" spans="1:24" s="362" customFormat="1" ht="15">
      <c r="A436" s="360"/>
      <c r="B436" s="378"/>
      <c r="C436" s="364" t="s">
        <v>1188</v>
      </c>
      <c r="D436" s="365"/>
      <c r="E436" s="366" t="s">
        <v>1437</v>
      </c>
      <c r="F436" s="366" t="s">
        <v>1437</v>
      </c>
      <c r="G436" s="366" t="s">
        <v>1437</v>
      </c>
      <c r="H436" s="366" t="s">
        <v>1193</v>
      </c>
      <c r="I436" s="379" t="s">
        <v>1380</v>
      </c>
      <c r="J436" s="360"/>
      <c r="K436" s="360"/>
      <c r="L436" s="360"/>
      <c r="M436" s="360"/>
      <c r="N436" s="360"/>
      <c r="O436" s="360"/>
      <c r="P436" s="360"/>
    </row>
    <row r="437" spans="1:24" s="362" customFormat="1" ht="15">
      <c r="A437" s="360"/>
      <c r="B437" s="400" t="s">
        <v>1453</v>
      </c>
      <c r="C437" s="401"/>
      <c r="D437" s="402"/>
      <c r="E437" s="368"/>
      <c r="F437" s="368"/>
      <c r="G437" s="368"/>
      <c r="H437" s="367">
        <v>4</v>
      </c>
      <c r="I437" s="380">
        <f>H437</f>
        <v>4</v>
      </c>
      <c r="J437" s="360"/>
      <c r="K437" s="360"/>
      <c r="L437" s="360"/>
      <c r="M437" s="360"/>
      <c r="N437" s="360"/>
      <c r="O437" s="360"/>
      <c r="P437" s="360"/>
    </row>
    <row r="438" spans="1:24" s="362" customFormat="1" ht="15.75" thickBot="1">
      <c r="A438" s="360"/>
      <c r="B438" s="381"/>
      <c r="C438" s="382"/>
      <c r="D438" s="383">
        <f>P436</f>
        <v>0</v>
      </c>
      <c r="E438" s="384"/>
      <c r="F438" s="384"/>
      <c r="G438" s="384"/>
      <c r="H438" s="385"/>
      <c r="I438" s="386">
        <f>SUM(I437)</f>
        <v>4</v>
      </c>
      <c r="J438" s="360"/>
      <c r="K438" s="360"/>
      <c r="L438" s="360"/>
      <c r="M438" s="360"/>
      <c r="N438" s="360"/>
      <c r="O438" s="360"/>
      <c r="P438" s="360"/>
    </row>
    <row r="439" spans="1:24" s="362" customFormat="1" ht="15.75" thickBot="1">
      <c r="A439" s="360"/>
      <c r="B439" s="360"/>
      <c r="C439" s="360"/>
      <c r="D439" s="369"/>
      <c r="E439" s="369"/>
      <c r="F439" s="369"/>
      <c r="G439" s="369"/>
      <c r="H439" s="369"/>
      <c r="I439" s="370"/>
      <c r="J439" s="360"/>
      <c r="K439" s="360"/>
      <c r="L439" s="360"/>
      <c r="M439" s="360"/>
      <c r="N439" s="360"/>
      <c r="O439" s="360"/>
      <c r="P439" s="360"/>
    </row>
    <row r="440" spans="1:24" s="362" customFormat="1" ht="31.5" customHeight="1">
      <c r="A440" s="360"/>
      <c r="B440" s="376" t="str">
        <f>L373</f>
        <v>6.24</v>
      </c>
      <c r="C440" s="377" t="s">
        <v>1456</v>
      </c>
      <c r="D440" s="409" t="s">
        <v>1457</v>
      </c>
      <c r="E440" s="410"/>
      <c r="F440" s="410"/>
      <c r="G440" s="410"/>
      <c r="H440" s="410"/>
      <c r="I440" s="411"/>
      <c r="J440" s="361"/>
      <c r="K440" s="361"/>
      <c r="L440" s="361"/>
      <c r="M440" s="361"/>
      <c r="N440" s="361"/>
      <c r="O440" s="361"/>
      <c r="P440" s="361"/>
      <c r="Q440" s="361"/>
      <c r="R440" s="361"/>
      <c r="S440" s="361"/>
      <c r="T440" s="361"/>
      <c r="U440" s="361"/>
      <c r="V440" s="361"/>
      <c r="W440" s="361"/>
      <c r="X440" s="361"/>
    </row>
    <row r="441" spans="1:24" s="362" customFormat="1" ht="15">
      <c r="A441" s="360"/>
      <c r="B441" s="378"/>
      <c r="C441" s="364" t="s">
        <v>1188</v>
      </c>
      <c r="D441" s="365"/>
      <c r="E441" s="366" t="s">
        <v>1437</v>
      </c>
      <c r="F441" s="366" t="s">
        <v>1437</v>
      </c>
      <c r="G441" s="366" t="s">
        <v>1437</v>
      </c>
      <c r="H441" s="366" t="s">
        <v>1193</v>
      </c>
      <c r="I441" s="379" t="s">
        <v>1380</v>
      </c>
      <c r="J441" s="360"/>
      <c r="K441" s="360"/>
      <c r="L441" s="360"/>
      <c r="M441" s="360"/>
      <c r="N441" s="360"/>
      <c r="O441" s="360"/>
      <c r="P441" s="360"/>
    </row>
    <row r="442" spans="1:24" s="362" customFormat="1" ht="15">
      <c r="A442" s="360"/>
      <c r="B442" s="400" t="s">
        <v>1453</v>
      </c>
      <c r="C442" s="401"/>
      <c r="D442" s="402"/>
      <c r="E442" s="368"/>
      <c r="F442" s="368"/>
      <c r="G442" s="368"/>
      <c r="H442" s="367">
        <v>6</v>
      </c>
      <c r="I442" s="380">
        <f>H442</f>
        <v>6</v>
      </c>
      <c r="J442" s="360"/>
      <c r="K442" s="360"/>
      <c r="L442" s="360"/>
      <c r="M442" s="360"/>
      <c r="N442" s="360"/>
      <c r="O442" s="360"/>
      <c r="P442" s="360"/>
    </row>
    <row r="443" spans="1:24" s="362" customFormat="1" ht="15.75" thickBot="1">
      <c r="A443" s="360"/>
      <c r="B443" s="381"/>
      <c r="C443" s="382"/>
      <c r="D443" s="383">
        <f>P441</f>
        <v>0</v>
      </c>
      <c r="E443" s="384"/>
      <c r="F443" s="384"/>
      <c r="G443" s="384"/>
      <c r="H443" s="385"/>
      <c r="I443" s="386">
        <f>SUM(I442)</f>
        <v>6</v>
      </c>
      <c r="J443" s="360"/>
      <c r="K443" s="360"/>
      <c r="L443" s="360"/>
      <c r="M443" s="360"/>
      <c r="N443" s="360"/>
      <c r="O443" s="360"/>
      <c r="P443" s="360"/>
    </row>
    <row r="444" spans="1:24" s="362" customFormat="1" ht="15.75" thickBot="1">
      <c r="A444" s="360"/>
      <c r="B444" s="360"/>
      <c r="C444" s="360"/>
      <c r="D444" s="369"/>
      <c r="E444" s="369"/>
      <c r="F444" s="369"/>
      <c r="G444" s="369"/>
      <c r="H444" s="369"/>
      <c r="I444" s="370"/>
      <c r="J444" s="360"/>
      <c r="K444" s="360"/>
      <c r="L444" s="360"/>
      <c r="M444" s="360"/>
      <c r="N444" s="360"/>
      <c r="O444" s="360"/>
      <c r="P444" s="360"/>
    </row>
    <row r="445" spans="1:24" s="362" customFormat="1" ht="31.5" customHeight="1">
      <c r="A445" s="360"/>
      <c r="B445" s="376" t="str">
        <f>L374</f>
        <v>6.25</v>
      </c>
      <c r="C445" s="377" t="s">
        <v>1458</v>
      </c>
      <c r="D445" s="409" t="s">
        <v>1459</v>
      </c>
      <c r="E445" s="410"/>
      <c r="F445" s="410"/>
      <c r="G445" s="410"/>
      <c r="H445" s="410"/>
      <c r="I445" s="411"/>
      <c r="J445" s="361"/>
      <c r="K445" s="361"/>
      <c r="L445" s="361"/>
      <c r="M445" s="361"/>
      <c r="N445" s="361"/>
      <c r="O445" s="361"/>
      <c r="P445" s="361"/>
      <c r="Q445" s="361"/>
      <c r="R445" s="361"/>
      <c r="S445" s="361"/>
      <c r="T445" s="361"/>
      <c r="U445" s="361"/>
      <c r="V445" s="361"/>
      <c r="W445" s="361"/>
      <c r="X445" s="361"/>
    </row>
    <row r="446" spans="1:24" s="362" customFormat="1" ht="15">
      <c r="A446" s="360"/>
      <c r="B446" s="378"/>
      <c r="C446" s="364" t="s">
        <v>1188</v>
      </c>
      <c r="D446" s="365"/>
      <c r="E446" s="366" t="s">
        <v>1437</v>
      </c>
      <c r="F446" s="366" t="s">
        <v>1437</v>
      </c>
      <c r="G446" s="366" t="s">
        <v>1437</v>
      </c>
      <c r="H446" s="366" t="s">
        <v>1193</v>
      </c>
      <c r="I446" s="379" t="s">
        <v>1380</v>
      </c>
      <c r="J446" s="360"/>
      <c r="K446" s="360"/>
      <c r="L446" s="360"/>
      <c r="M446" s="360"/>
      <c r="N446" s="360"/>
      <c r="O446" s="360"/>
      <c r="P446" s="360"/>
    </row>
    <row r="447" spans="1:24" s="362" customFormat="1" ht="15">
      <c r="A447" s="360"/>
      <c r="B447" s="400" t="s">
        <v>1453</v>
      </c>
      <c r="C447" s="401"/>
      <c r="D447" s="402"/>
      <c r="E447" s="368"/>
      <c r="F447" s="368"/>
      <c r="G447" s="368"/>
      <c r="H447" s="367">
        <v>1</v>
      </c>
      <c r="I447" s="380">
        <f>H447</f>
        <v>1</v>
      </c>
      <c r="J447" s="360"/>
      <c r="K447" s="360"/>
      <c r="L447" s="360"/>
      <c r="M447" s="360"/>
      <c r="N447" s="360"/>
      <c r="O447" s="360"/>
      <c r="P447" s="360"/>
    </row>
    <row r="448" spans="1:24" s="362" customFormat="1" ht="15.75" thickBot="1">
      <c r="A448" s="360"/>
      <c r="B448" s="381"/>
      <c r="C448" s="382"/>
      <c r="D448" s="383">
        <f>P446</f>
        <v>0</v>
      </c>
      <c r="E448" s="384"/>
      <c r="F448" s="384"/>
      <c r="G448" s="384"/>
      <c r="H448" s="385"/>
      <c r="I448" s="386">
        <f>SUM(I447)</f>
        <v>1</v>
      </c>
      <c r="J448" s="360"/>
      <c r="K448" s="360"/>
      <c r="L448" s="360"/>
      <c r="M448" s="360"/>
      <c r="N448" s="360"/>
      <c r="O448" s="360"/>
      <c r="P448" s="360"/>
    </row>
    <row r="449" spans="1:16" s="362" customFormat="1" ht="15">
      <c r="A449" s="360"/>
      <c r="B449" s="393"/>
      <c r="C449" s="393"/>
      <c r="D449" s="394"/>
      <c r="E449" s="395"/>
      <c r="F449" s="395"/>
      <c r="G449" s="395"/>
      <c r="H449" s="395"/>
      <c r="I449" s="396"/>
      <c r="J449" s="360"/>
      <c r="K449" s="360"/>
      <c r="L449" s="360"/>
      <c r="M449" s="360"/>
      <c r="N449" s="360"/>
      <c r="O449" s="360"/>
      <c r="P449" s="360"/>
    </row>
    <row r="450" spans="1:16" s="188" customFormat="1" ht="15">
      <c r="A450" s="229">
        <v>7</v>
      </c>
      <c r="B450" s="230" t="s">
        <v>3</v>
      </c>
      <c r="C450" s="185"/>
      <c r="D450" s="185"/>
      <c r="E450" s="185"/>
      <c r="F450" s="185"/>
      <c r="G450" s="186"/>
      <c r="H450" s="200"/>
    </row>
    <row r="451" spans="1:16" s="188" customFormat="1" ht="15">
      <c r="A451" s="200"/>
      <c r="B451" s="185"/>
      <c r="C451" s="185"/>
      <c r="D451" s="185"/>
      <c r="E451" s="185"/>
      <c r="F451" s="185"/>
      <c r="G451" s="186"/>
      <c r="H451" s="200"/>
    </row>
    <row r="452" spans="1:16" s="188" customFormat="1" ht="15">
      <c r="A452" s="217" t="s">
        <v>6</v>
      </c>
      <c r="B452" s="182" t="s">
        <v>1350</v>
      </c>
      <c r="C452" s="182"/>
      <c r="D452" s="182"/>
      <c r="E452" s="200"/>
      <c r="F452" s="200"/>
      <c r="G452" s="200"/>
      <c r="H452" s="200"/>
    </row>
    <row r="453" spans="1:16" s="188" customFormat="1" ht="15.75" thickBot="1">
      <c r="A453" s="187"/>
      <c r="B453" s="182"/>
      <c r="C453" s="182"/>
      <c r="D453" s="182"/>
      <c r="E453" s="200"/>
      <c r="F453" s="200"/>
      <c r="G453" s="200"/>
      <c r="H453" s="200"/>
    </row>
    <row r="454" spans="1:16" s="188" customFormat="1" ht="15">
      <c r="A454" s="200"/>
      <c r="B454" s="195" t="s">
        <v>1188</v>
      </c>
      <c r="C454" s="198" t="s">
        <v>1343</v>
      </c>
      <c r="D454" s="198" t="s">
        <v>1341</v>
      </c>
      <c r="E454" s="198" t="s">
        <v>1342</v>
      </c>
      <c r="F454" s="193" t="s">
        <v>1191</v>
      </c>
      <c r="G454" s="193" t="s">
        <v>1338</v>
      </c>
      <c r="H454" s="194" t="s">
        <v>1324</v>
      </c>
      <c r="I454" s="200"/>
    </row>
    <row r="455" spans="1:16" s="188" customFormat="1" ht="15">
      <c r="A455" s="200"/>
      <c r="B455" s="224" t="s">
        <v>1225</v>
      </c>
      <c r="C455" s="235">
        <v>2</v>
      </c>
      <c r="D455" s="235">
        <v>1.25</v>
      </c>
      <c r="E455" s="235">
        <v>3.9</v>
      </c>
      <c r="F455" s="236"/>
      <c r="G455" s="236"/>
      <c r="H455" s="191">
        <f>C455*D455*E455</f>
        <v>9.75</v>
      </c>
      <c r="I455" s="200"/>
    </row>
    <row r="456" spans="1:16" s="188" customFormat="1" ht="15">
      <c r="A456" s="200"/>
      <c r="B456" s="224" t="s">
        <v>1339</v>
      </c>
      <c r="C456" s="235">
        <v>6</v>
      </c>
      <c r="D456" s="235"/>
      <c r="E456" s="235"/>
      <c r="F456" s="236">
        <v>5.67</v>
      </c>
      <c r="G456" s="236"/>
      <c r="H456" s="191">
        <f>C456*F456</f>
        <v>34.019999999999996</v>
      </c>
      <c r="I456" s="200"/>
    </row>
    <row r="457" spans="1:16" s="188" customFormat="1" ht="15">
      <c r="A457" s="200"/>
      <c r="B457" s="224" t="s">
        <v>1311</v>
      </c>
      <c r="C457" s="235">
        <v>6</v>
      </c>
      <c r="D457" s="235">
        <v>0.22</v>
      </c>
      <c r="E457" s="235">
        <v>28</v>
      </c>
      <c r="F457" s="236"/>
      <c r="G457" s="236"/>
      <c r="H457" s="191">
        <f>C457*D457*E457</f>
        <v>36.96</v>
      </c>
      <c r="I457" s="200"/>
    </row>
    <row r="458" spans="1:16" s="188" customFormat="1" ht="15">
      <c r="A458" s="228"/>
      <c r="B458" s="224" t="s">
        <v>1340</v>
      </c>
      <c r="C458" s="235">
        <v>12</v>
      </c>
      <c r="D458" s="192">
        <v>0.03</v>
      </c>
      <c r="E458" s="192">
        <v>6.63</v>
      </c>
      <c r="F458" s="237"/>
      <c r="G458" s="237"/>
      <c r="H458" s="191">
        <f>C458*D458*E458</f>
        <v>2.3868</v>
      </c>
      <c r="I458" s="200"/>
    </row>
    <row r="459" spans="1:16" s="188" customFormat="1" ht="15.75" thickBot="1">
      <c r="A459" s="200"/>
      <c r="B459" s="348" t="s">
        <v>1192</v>
      </c>
      <c r="C459" s="349"/>
      <c r="D459" s="349"/>
      <c r="E459" s="349"/>
      <c r="F459" s="349"/>
      <c r="G459" s="350"/>
      <c r="H459" s="238">
        <f>SUM(H455:H458)</f>
        <v>83.116799999999984</v>
      </c>
    </row>
    <row r="460" spans="1:16" s="188" customFormat="1" ht="15">
      <c r="A460" s="200"/>
      <c r="B460" s="185"/>
      <c r="C460" s="185"/>
      <c r="D460" s="185"/>
      <c r="E460" s="185"/>
      <c r="F460" s="185"/>
      <c r="G460" s="186"/>
      <c r="H460" s="200"/>
    </row>
    <row r="461" spans="1:16" s="188" customFormat="1" ht="15">
      <c r="A461" s="229">
        <v>8</v>
      </c>
      <c r="B461" s="230" t="s">
        <v>1219</v>
      </c>
      <c r="C461" s="185"/>
      <c r="D461" s="185"/>
      <c r="E461" s="185"/>
      <c r="F461" s="185"/>
      <c r="G461" s="186"/>
      <c r="H461" s="200"/>
    </row>
    <row r="462" spans="1:16" s="188" customFormat="1" ht="15">
      <c r="A462" s="200"/>
      <c r="B462" s="185"/>
      <c r="C462" s="185"/>
      <c r="D462" s="185"/>
      <c r="E462" s="185"/>
      <c r="F462" s="185"/>
      <c r="G462" s="186"/>
      <c r="H462" s="200"/>
    </row>
    <row r="463" spans="1:16" s="188" customFormat="1" ht="15">
      <c r="A463" s="217" t="s">
        <v>1335</v>
      </c>
      <c r="B463" s="182" t="s">
        <v>1351</v>
      </c>
      <c r="C463" s="182"/>
      <c r="D463" s="182"/>
      <c r="E463" s="200"/>
      <c r="F463" s="200"/>
      <c r="G463" s="200"/>
      <c r="H463" s="200"/>
    </row>
    <row r="464" spans="1:16" s="188" customFormat="1" ht="15.75" thickBot="1">
      <c r="A464" s="187"/>
      <c r="B464" s="182"/>
      <c r="C464" s="182"/>
      <c r="D464" s="182"/>
      <c r="E464" s="200"/>
      <c r="F464" s="200"/>
      <c r="G464" s="200"/>
      <c r="H464" s="200"/>
    </row>
    <row r="465" spans="1:8" s="188" customFormat="1" ht="15">
      <c r="A465" s="200"/>
      <c r="B465" s="195" t="s">
        <v>1188</v>
      </c>
      <c r="C465" s="198" t="s">
        <v>1193</v>
      </c>
      <c r="D465" s="198" t="s">
        <v>1190</v>
      </c>
      <c r="E465" s="193" t="s">
        <v>1204</v>
      </c>
      <c r="F465" s="193" t="s">
        <v>1194</v>
      </c>
      <c r="G465" s="194" t="s">
        <v>1191</v>
      </c>
      <c r="H465" s="200"/>
    </row>
    <row r="466" spans="1:8" s="188" customFormat="1" ht="15">
      <c r="A466" s="228"/>
      <c r="B466" s="224" t="s">
        <v>1237</v>
      </c>
      <c r="C466" s="192">
        <v>2</v>
      </c>
      <c r="D466" s="190">
        <v>2.2999999999999998</v>
      </c>
      <c r="E466" s="184">
        <v>2.2000000000000002</v>
      </c>
      <c r="F466" s="184">
        <v>2.42</v>
      </c>
      <c r="G466" s="191">
        <f>(C466*D466*E466)-F466</f>
        <v>7.6999999999999993</v>
      </c>
      <c r="H466" s="200"/>
    </row>
    <row r="467" spans="1:8" s="188" customFormat="1" ht="15.75" thickBot="1">
      <c r="A467" s="200"/>
      <c r="B467" s="348" t="s">
        <v>1192</v>
      </c>
      <c r="C467" s="349"/>
      <c r="D467" s="349"/>
      <c r="E467" s="349"/>
      <c r="F467" s="350"/>
      <c r="G467" s="201">
        <f>SUM(G466:G466)</f>
        <v>7.6999999999999993</v>
      </c>
      <c r="H467" s="200"/>
    </row>
    <row r="468" spans="1:8" s="188" customFormat="1" ht="15">
      <c r="A468" s="200"/>
      <c r="B468" s="185"/>
      <c r="C468" s="185"/>
      <c r="D468" s="185"/>
      <c r="E468" s="185"/>
      <c r="F468" s="185"/>
      <c r="G468" s="186"/>
      <c r="H468" s="200"/>
    </row>
    <row r="469" spans="1:8" s="188" customFormat="1" ht="15">
      <c r="A469" s="217" t="s">
        <v>1337</v>
      </c>
      <c r="B469" s="182" t="s">
        <v>470</v>
      </c>
      <c r="C469" s="182"/>
      <c r="D469" s="182"/>
      <c r="E469" s="200"/>
      <c r="F469" s="200"/>
      <c r="G469" s="200"/>
      <c r="H469" s="200"/>
    </row>
    <row r="470" spans="1:8" s="188" customFormat="1" ht="15.75" thickBot="1">
      <c r="A470" s="187"/>
      <c r="B470" s="182"/>
      <c r="C470" s="182"/>
      <c r="D470" s="182"/>
      <c r="E470" s="200"/>
      <c r="F470" s="200"/>
      <c r="G470" s="200"/>
      <c r="H470" s="200"/>
    </row>
    <row r="471" spans="1:8" s="188" customFormat="1" ht="15">
      <c r="A471" s="200"/>
      <c r="B471" s="195" t="s">
        <v>1188</v>
      </c>
      <c r="C471" s="198" t="s">
        <v>1193</v>
      </c>
      <c r="D471" s="198" t="s">
        <v>1190</v>
      </c>
      <c r="E471" s="193" t="s">
        <v>1204</v>
      </c>
      <c r="F471" s="193" t="s">
        <v>1194</v>
      </c>
      <c r="G471" s="194" t="s">
        <v>1191</v>
      </c>
      <c r="H471" s="200"/>
    </row>
    <row r="472" spans="1:8" s="188" customFormat="1" ht="15">
      <c r="A472" s="200"/>
      <c r="B472" s="224" t="s">
        <v>1336</v>
      </c>
      <c r="C472" s="192"/>
      <c r="D472" s="190">
        <v>9</v>
      </c>
      <c r="E472" s="184">
        <v>28</v>
      </c>
      <c r="F472" s="184"/>
      <c r="G472" s="191">
        <f>D472*E472</f>
        <v>252</v>
      </c>
      <c r="H472" s="200"/>
    </row>
    <row r="473" spans="1:8" s="188" customFormat="1" ht="15.75" thickBot="1">
      <c r="A473" s="200"/>
      <c r="B473" s="348" t="s">
        <v>1192</v>
      </c>
      <c r="C473" s="349"/>
      <c r="D473" s="349"/>
      <c r="E473" s="349"/>
      <c r="F473" s="350"/>
      <c r="G473" s="201">
        <f>SUM(G472:G472)</f>
        <v>252</v>
      </c>
      <c r="H473" s="200"/>
    </row>
    <row r="474" spans="1:8" s="188" customFormat="1" ht="15">
      <c r="A474" s="200"/>
      <c r="B474" s="185"/>
      <c r="C474" s="185"/>
      <c r="D474" s="185"/>
      <c r="E474" s="185"/>
      <c r="F474" s="185"/>
      <c r="G474" s="186"/>
      <c r="H474" s="200"/>
    </row>
    <row r="475" spans="1:8" s="188" customFormat="1" ht="15">
      <c r="A475" s="200"/>
      <c r="B475" s="185"/>
      <c r="C475" s="185"/>
      <c r="D475" s="185"/>
      <c r="E475" s="185"/>
      <c r="F475" s="185"/>
      <c r="G475" s="186"/>
      <c r="H475" s="200"/>
    </row>
    <row r="476" spans="1:8" s="188" customFormat="1" ht="15">
      <c r="A476" s="200"/>
      <c r="B476" s="185"/>
      <c r="C476" s="185"/>
      <c r="D476" s="185"/>
      <c r="E476" s="185"/>
      <c r="F476" s="185"/>
      <c r="G476" s="186"/>
      <c r="H476" s="200"/>
    </row>
  </sheetData>
  <mergeCells count="162">
    <mergeCell ref="B447:D447"/>
    <mergeCell ref="D445:I445"/>
    <mergeCell ref="C446:D446"/>
    <mergeCell ref="D448:H448"/>
    <mergeCell ref="B322:D322"/>
    <mergeCell ref="B327:D327"/>
    <mergeCell ref="B332:D332"/>
    <mergeCell ref="B337:D337"/>
    <mergeCell ref="B342:D342"/>
    <mergeCell ref="B347:D347"/>
    <mergeCell ref="B352:D352"/>
    <mergeCell ref="B357:D357"/>
    <mergeCell ref="B362:D362"/>
    <mergeCell ref="B367:D367"/>
    <mergeCell ref="B373:D373"/>
    <mergeCell ref="B378:D378"/>
    <mergeCell ref="D438:H438"/>
    <mergeCell ref="D440:I440"/>
    <mergeCell ref="C441:D441"/>
    <mergeCell ref="D443:H443"/>
    <mergeCell ref="B442:D442"/>
    <mergeCell ref="D433:H433"/>
    <mergeCell ref="D435:I435"/>
    <mergeCell ref="C436:D436"/>
    <mergeCell ref="B432:D432"/>
    <mergeCell ref="B437:D437"/>
    <mergeCell ref="C426:D426"/>
    <mergeCell ref="D428:H428"/>
    <mergeCell ref="D430:I430"/>
    <mergeCell ref="C431:D431"/>
    <mergeCell ref="B427:D427"/>
    <mergeCell ref="D423:H423"/>
    <mergeCell ref="D425:I425"/>
    <mergeCell ref="B420:D420"/>
    <mergeCell ref="B421:D421"/>
    <mergeCell ref="B422:D422"/>
    <mergeCell ref="D413:I413"/>
    <mergeCell ref="C414:D414"/>
    <mergeCell ref="D416:H416"/>
    <mergeCell ref="D418:I418"/>
    <mergeCell ref="C419:D419"/>
    <mergeCell ref="B415:D415"/>
    <mergeCell ref="C406:H406"/>
    <mergeCell ref="D408:I408"/>
    <mergeCell ref="C409:D409"/>
    <mergeCell ref="D411:H411"/>
    <mergeCell ref="B410:D410"/>
    <mergeCell ref="D401:H401"/>
    <mergeCell ref="D403:I403"/>
    <mergeCell ref="C404:D404"/>
    <mergeCell ref="B400:D400"/>
    <mergeCell ref="B405:D405"/>
    <mergeCell ref="D396:H396"/>
    <mergeCell ref="D398:I398"/>
    <mergeCell ref="C399:D399"/>
    <mergeCell ref="B394:D394"/>
    <mergeCell ref="B395:D395"/>
    <mergeCell ref="D390:H390"/>
    <mergeCell ref="D392:I392"/>
    <mergeCell ref="C393:D393"/>
    <mergeCell ref="B388:D388"/>
    <mergeCell ref="B389:D389"/>
    <mergeCell ref="C382:D382"/>
    <mergeCell ref="D384:H384"/>
    <mergeCell ref="D386:I386"/>
    <mergeCell ref="C387:D387"/>
    <mergeCell ref="B383:D383"/>
    <mergeCell ref="D376:I376"/>
    <mergeCell ref="C377:D377"/>
    <mergeCell ref="D379:H379"/>
    <mergeCell ref="D381:I381"/>
    <mergeCell ref="D369:H369"/>
    <mergeCell ref="D371:I371"/>
    <mergeCell ref="C372:D372"/>
    <mergeCell ref="D374:H374"/>
    <mergeCell ref="D363:H363"/>
    <mergeCell ref="D365:I365"/>
    <mergeCell ref="C366:D366"/>
    <mergeCell ref="C368:D368"/>
    <mergeCell ref="D358:H358"/>
    <mergeCell ref="D360:I360"/>
    <mergeCell ref="C361:D361"/>
    <mergeCell ref="C351:D351"/>
    <mergeCell ref="D353:H353"/>
    <mergeCell ref="D355:I355"/>
    <mergeCell ref="C356:D356"/>
    <mergeCell ref="D345:I345"/>
    <mergeCell ref="C346:D346"/>
    <mergeCell ref="D348:H348"/>
    <mergeCell ref="D350:I350"/>
    <mergeCell ref="D338:H338"/>
    <mergeCell ref="D340:I340"/>
    <mergeCell ref="C341:D341"/>
    <mergeCell ref="D343:H343"/>
    <mergeCell ref="D333:H333"/>
    <mergeCell ref="D335:I335"/>
    <mergeCell ref="C336:D336"/>
    <mergeCell ref="B310:F310"/>
    <mergeCell ref="B312:I312"/>
    <mergeCell ref="B316:F316"/>
    <mergeCell ref="B467:F467"/>
    <mergeCell ref="B473:F473"/>
    <mergeCell ref="B459:G459"/>
    <mergeCell ref="D320:I320"/>
    <mergeCell ref="C321:D321"/>
    <mergeCell ref="D323:H323"/>
    <mergeCell ref="D325:I325"/>
    <mergeCell ref="C326:D326"/>
    <mergeCell ref="D328:H328"/>
    <mergeCell ref="D330:I330"/>
    <mergeCell ref="C331:D331"/>
    <mergeCell ref="B194:G194"/>
    <mergeCell ref="B200:G200"/>
    <mergeCell ref="B206:G206"/>
    <mergeCell ref="B212:G212"/>
    <mergeCell ref="B226:G226"/>
    <mergeCell ref="B220:G220"/>
    <mergeCell ref="B232:G232"/>
    <mergeCell ref="B238:G238"/>
    <mergeCell ref="B244:G244"/>
    <mergeCell ref="B252:G252"/>
    <mergeCell ref="B258:G258"/>
    <mergeCell ref="B264:G264"/>
    <mergeCell ref="B270:G270"/>
    <mergeCell ref="B276:G276"/>
    <mergeCell ref="B284:F284"/>
    <mergeCell ref="B298:F298"/>
    <mergeCell ref="B290:F290"/>
    <mergeCell ref="B84:G84"/>
    <mergeCell ref="B304:F304"/>
    <mergeCell ref="A1:J1"/>
    <mergeCell ref="A2:J2"/>
    <mergeCell ref="B48:F48"/>
    <mergeCell ref="B10:F10"/>
    <mergeCell ref="B16:F16"/>
    <mergeCell ref="B22:F22"/>
    <mergeCell ref="B42:F42"/>
    <mergeCell ref="B34:F34"/>
    <mergeCell ref="B54:F54"/>
    <mergeCell ref="B106:G106"/>
    <mergeCell ref="B112:F112"/>
    <mergeCell ref="B118:G118"/>
    <mergeCell ref="B125:G125"/>
    <mergeCell ref="B131:G131"/>
    <mergeCell ref="B28:F28"/>
    <mergeCell ref="B66:G66"/>
    <mergeCell ref="B78:G78"/>
    <mergeCell ref="B60:F60"/>
    <mergeCell ref="B72:G72"/>
    <mergeCell ref="B182:G182"/>
    <mergeCell ref="B188:G188"/>
    <mergeCell ref="B143:G143"/>
    <mergeCell ref="B90:G90"/>
    <mergeCell ref="B100:F100"/>
    <mergeCell ref="B123:B124"/>
    <mergeCell ref="B137:G137"/>
    <mergeCell ref="B169:G169"/>
    <mergeCell ref="B176:G176"/>
    <mergeCell ref="B174:B175"/>
    <mergeCell ref="B149:G149"/>
    <mergeCell ref="B161:G161"/>
    <mergeCell ref="B155:G155"/>
  </mergeCells>
  <pageMargins left="0.78740157480314965" right="0.11811023622047245" top="1.1811023622047245" bottom="0.78740157480314965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Entrada de Dados</vt:lpstr>
      <vt:lpstr>ENCARGOS</vt:lpstr>
      <vt:lpstr>BDI</vt:lpstr>
      <vt:lpstr>COMPOSIÇÕES</vt:lpstr>
      <vt:lpstr>Cronograma Físico</vt:lpstr>
      <vt:lpstr>Cronograma Fís-Fin</vt:lpstr>
      <vt:lpstr>Memória de Cálculo</vt:lpstr>
      <vt:lpstr>'Cronograma Fís-Fin'!Area_de_impressao</vt:lpstr>
      <vt:lpstr>'Memória de Cálculo'!Area_de_impressao</vt:lpstr>
      <vt:lpstr>'Cronograma Fís-Fin'!Titulos_de_impressao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2020-11-12T17:41:29Z</cp:lastPrinted>
  <dcterms:created xsi:type="dcterms:W3CDTF">2007-09-28T23:20:37Z</dcterms:created>
  <dcterms:modified xsi:type="dcterms:W3CDTF">2020-11-12T17:41:48Z</dcterms:modified>
</cp:coreProperties>
</file>